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7" activeTab="2"/>
  </bookViews>
  <sheets>
    <sheet name="nm" sheetId="1" r:id="rId1"/>
    <sheet name="db" sheetId="2" r:id="rId2"/>
    <sheet name="Factura" sheetId="3" r:id="rId3"/>
  </sheets>
  <definedNames>
    <definedName name="_xlnm.Print_Area" localSheetId="2">'Factura'!$B$1:$E$38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<sst xmlns="http://schemas.openxmlformats.org/spreadsheetml/2006/main" count="416" uniqueCount="399">
  <si>
    <t>CANTIDAD CON NUMERO AQUI ----------&gt;</t>
  </si>
  <si>
    <t xml:space="preserve"> </t>
  </si>
  <si>
    <t>CANTIDAD CON LETRA :</t>
  </si>
  <si>
    <t>POSICION</t>
  </si>
  <si>
    <t>DIGITO</t>
  </si>
  <si>
    <t>NIVEL</t>
  </si>
  <si>
    <t>TEXTO</t>
  </si>
  <si>
    <t>UN</t>
  </si>
  <si>
    <t>DIEZ</t>
  </si>
  <si>
    <t>CIENTO</t>
  </si>
  <si>
    <t>ONCE</t>
  </si>
  <si>
    <t>DOS</t>
  </si>
  <si>
    <t>VEINTE</t>
  </si>
  <si>
    <t>DOSCIENTOS</t>
  </si>
  <si>
    <t>VEINTI</t>
  </si>
  <si>
    <t>DOCE</t>
  </si>
  <si>
    <t>TRES</t>
  </si>
  <si>
    <t>TREINTA</t>
  </si>
  <si>
    <t>TRESCIENTOS</t>
  </si>
  <si>
    <t>TRECE</t>
  </si>
  <si>
    <t>CUATRO</t>
  </si>
  <si>
    <t>CUARENTA</t>
  </si>
  <si>
    <t>CUATROCIENTOS</t>
  </si>
  <si>
    <t>CATORCE</t>
  </si>
  <si>
    <t>CINCO</t>
  </si>
  <si>
    <t>CINCUENTA</t>
  </si>
  <si>
    <t>QUINIENTOS</t>
  </si>
  <si>
    <t>QUINCE</t>
  </si>
  <si>
    <t>SEIS</t>
  </si>
  <si>
    <t>SESENTA</t>
  </si>
  <si>
    <t>SEISCIENTOS</t>
  </si>
  <si>
    <t>DIECISEIS</t>
  </si>
  <si>
    <t>SIETE</t>
  </si>
  <si>
    <t>SETENTA</t>
  </si>
  <si>
    <t>SETECIENTOS</t>
  </si>
  <si>
    <t>DIECISIETE</t>
  </si>
  <si>
    <t>OCHO</t>
  </si>
  <si>
    <t>OCHENTA</t>
  </si>
  <si>
    <t>OCHOCIENTOS</t>
  </si>
  <si>
    <t>DIECIOCHO</t>
  </si>
  <si>
    <t>NUEVE</t>
  </si>
  <si>
    <t>NOVENTA</t>
  </si>
  <si>
    <t>NOVECIENTOS</t>
  </si>
  <si>
    <t>DIECINUEVE</t>
  </si>
  <si>
    <t xml:space="preserve">CIEN </t>
  </si>
  <si>
    <t>/100 M.N.)</t>
  </si>
  <si>
    <t>CLIENTE 01</t>
  </si>
  <si>
    <t>RFC 01</t>
  </si>
  <si>
    <t>DIRECCION 01</t>
  </si>
  <si>
    <t>CLIENTE 02</t>
  </si>
  <si>
    <t>RFC 2</t>
  </si>
  <si>
    <t>DIRECCION 02</t>
  </si>
  <si>
    <t>CLIENTE 03</t>
  </si>
  <si>
    <t>RFC 3</t>
  </si>
  <si>
    <t>DIRECCION 03</t>
  </si>
  <si>
    <t>CLIENTE 04</t>
  </si>
  <si>
    <t>RFC 4</t>
  </si>
  <si>
    <t>DIRECCION 04</t>
  </si>
  <si>
    <t>CLIENTE 05</t>
  </si>
  <si>
    <t>RFC 5</t>
  </si>
  <si>
    <t>DIRECCION 05</t>
  </si>
  <si>
    <t>CLIENTE 06</t>
  </si>
  <si>
    <t>RFC 6</t>
  </si>
  <si>
    <t>DIRECCION 06</t>
  </si>
  <si>
    <t>CLIENTE 07</t>
  </si>
  <si>
    <t>RFC 7</t>
  </si>
  <si>
    <t>DIRECCION 07</t>
  </si>
  <si>
    <t>CLIENTE 08</t>
  </si>
  <si>
    <t>RFC 8</t>
  </si>
  <si>
    <t>DIRECCION 08</t>
  </si>
  <si>
    <t>CLIENTE 09</t>
  </si>
  <si>
    <t>RFC 9</t>
  </si>
  <si>
    <t>DIRECCION 09</t>
  </si>
  <si>
    <t>CLIENTE 10</t>
  </si>
  <si>
    <t>RFC 10</t>
  </si>
  <si>
    <t>DIRECCION 10</t>
  </si>
  <si>
    <t>CLIENTE 11</t>
  </si>
  <si>
    <t>RFC 11</t>
  </si>
  <si>
    <t>DIRECCION 11</t>
  </si>
  <si>
    <t>CLIENTE 12</t>
  </si>
  <si>
    <t>RFC 12</t>
  </si>
  <si>
    <t>DIRECCION 12</t>
  </si>
  <si>
    <t>CLIENTE 13</t>
  </si>
  <si>
    <t>RFC 13</t>
  </si>
  <si>
    <t>DIRECCION 13</t>
  </si>
  <si>
    <t>CLIENTE 14</t>
  </si>
  <si>
    <t>RFC 14</t>
  </si>
  <si>
    <t>DIRECCION 14</t>
  </si>
  <si>
    <t>CLIENTE 15</t>
  </si>
  <si>
    <t>RFC 15</t>
  </si>
  <si>
    <t>DIRECCION 15</t>
  </si>
  <si>
    <t>CLIENTE 16</t>
  </si>
  <si>
    <t>RFC 16</t>
  </si>
  <si>
    <t>DIRECCION 16</t>
  </si>
  <si>
    <t>CLIENTE 17</t>
  </si>
  <si>
    <t>RFC 17</t>
  </si>
  <si>
    <t>DIRECCION 17</t>
  </si>
  <si>
    <t>CLIENTE 18</t>
  </si>
  <si>
    <t>RFC 18</t>
  </si>
  <si>
    <t>DIRECCION 18</t>
  </si>
  <si>
    <t>CLIENTE 19</t>
  </si>
  <si>
    <t>RFC 19</t>
  </si>
  <si>
    <t>DIRECCION 19</t>
  </si>
  <si>
    <t>CLIENTE 20</t>
  </si>
  <si>
    <t>RFC 20</t>
  </si>
  <si>
    <t>DIRECCION 20</t>
  </si>
  <si>
    <t>CLIENTE 21</t>
  </si>
  <si>
    <t>RFC 21</t>
  </si>
  <si>
    <t>DIRECCION 21</t>
  </si>
  <si>
    <t>CLIENTE 22</t>
  </si>
  <si>
    <t>RFC 22</t>
  </si>
  <si>
    <t>DIRECCION 22</t>
  </si>
  <si>
    <t>CLIENTE 23</t>
  </si>
  <si>
    <t>RFC 23</t>
  </si>
  <si>
    <t>DIRECCION 23</t>
  </si>
  <si>
    <t>CLIENTE 24</t>
  </si>
  <si>
    <t>RFC 24</t>
  </si>
  <si>
    <t>DIRECCION 24</t>
  </si>
  <si>
    <t>CLIENTE 25</t>
  </si>
  <si>
    <t>RFC 25</t>
  </si>
  <si>
    <t>DIRECCION 25</t>
  </si>
  <si>
    <t>CLIENTE 26</t>
  </si>
  <si>
    <t>RFC 26</t>
  </si>
  <si>
    <t>DIRECCION 26</t>
  </si>
  <si>
    <t>CLIENTE 27</t>
  </si>
  <si>
    <t>RFC 27</t>
  </si>
  <si>
    <t>DIRECCION 27</t>
  </si>
  <si>
    <t>CLIENTE 28</t>
  </si>
  <si>
    <t>RFC 28</t>
  </si>
  <si>
    <t>DIRECCION 28</t>
  </si>
  <si>
    <t>CLIENTE 29</t>
  </si>
  <si>
    <t>RFC 29</t>
  </si>
  <si>
    <t>DIRECCION 29</t>
  </si>
  <si>
    <t>CLIENTE 30</t>
  </si>
  <si>
    <t>RFC 30</t>
  </si>
  <si>
    <t>DIRECCION 30</t>
  </si>
  <si>
    <t>CLIENTE 31</t>
  </si>
  <si>
    <t>RFC 31</t>
  </si>
  <si>
    <t>DIRECCION 31</t>
  </si>
  <si>
    <t>CLIENTE 32</t>
  </si>
  <si>
    <t>RFC 32</t>
  </si>
  <si>
    <t>DIRECCION 32</t>
  </si>
  <si>
    <t>CLIENTE 33</t>
  </si>
  <si>
    <t>RFC 33</t>
  </si>
  <si>
    <t>DIRECCION 33</t>
  </si>
  <si>
    <t>CLIENTE 34</t>
  </si>
  <si>
    <t>RFC 34</t>
  </si>
  <si>
    <t>DIRECCION 34</t>
  </si>
  <si>
    <t>CLIENTE 35</t>
  </si>
  <si>
    <t>RFC 35</t>
  </si>
  <si>
    <t>DIRECCION 35</t>
  </si>
  <si>
    <t>CLIENTE 36</t>
  </si>
  <si>
    <t>RFC 36</t>
  </si>
  <si>
    <t>DIRECCION 36</t>
  </si>
  <si>
    <t>CLIENTE 37</t>
  </si>
  <si>
    <t>RFC 37</t>
  </si>
  <si>
    <t>DIRECCION 37</t>
  </si>
  <si>
    <t>CLIENTE 38</t>
  </si>
  <si>
    <t>RFC 38</t>
  </si>
  <si>
    <t>DIRECCION 38</t>
  </si>
  <si>
    <t>CLIENTE 39</t>
  </si>
  <si>
    <t>RFC 39</t>
  </si>
  <si>
    <t>DIRECCION 39</t>
  </si>
  <si>
    <t>CLIENTE 40</t>
  </si>
  <si>
    <t>RFC 40</t>
  </si>
  <si>
    <t>DIRECCION 40</t>
  </si>
  <si>
    <t>CLIENTE 41</t>
  </si>
  <si>
    <t>RFC 41</t>
  </si>
  <si>
    <t>DIRECCION 41</t>
  </si>
  <si>
    <t>CLIENTE 42</t>
  </si>
  <si>
    <t>RFC 42</t>
  </si>
  <si>
    <t>DIRECCION 42</t>
  </si>
  <si>
    <t>CLIENTE 43</t>
  </si>
  <si>
    <t>RFC 43</t>
  </si>
  <si>
    <t>DIRECCION 43</t>
  </si>
  <si>
    <t>CLIENTE 44</t>
  </si>
  <si>
    <t>RFC 44</t>
  </si>
  <si>
    <t>DIRECCION 44</t>
  </si>
  <si>
    <t>CLIENTE 45</t>
  </si>
  <si>
    <t>RFC 45</t>
  </si>
  <si>
    <t>DIRECCION 45</t>
  </si>
  <si>
    <t>CLIENTE 46</t>
  </si>
  <si>
    <t>RFC 46</t>
  </si>
  <si>
    <t>DIRECCION 46</t>
  </si>
  <si>
    <t>CLIENTE 47</t>
  </si>
  <si>
    <t>RFC 47</t>
  </si>
  <si>
    <t>DIRECCION 47</t>
  </si>
  <si>
    <t>CLIENTE 48</t>
  </si>
  <si>
    <t>RFC 48</t>
  </si>
  <si>
    <t>DIRECCION 48</t>
  </si>
  <si>
    <t>CLIENTE 49</t>
  </si>
  <si>
    <t>RFC 49</t>
  </si>
  <si>
    <t>DIRECCION 49</t>
  </si>
  <si>
    <t>CLIENTE 50</t>
  </si>
  <si>
    <t>RFC 50</t>
  </si>
  <si>
    <t>DIRECCION 50</t>
  </si>
  <si>
    <t>CLIENTE 51</t>
  </si>
  <si>
    <t>RFC 51</t>
  </si>
  <si>
    <t>DIRECCION 51</t>
  </si>
  <si>
    <t>CLIENTE 52</t>
  </si>
  <si>
    <t>RFC 52</t>
  </si>
  <si>
    <t>DIRECCION 52</t>
  </si>
  <si>
    <t>CLIENTE 53</t>
  </si>
  <si>
    <t>RFC 53</t>
  </si>
  <si>
    <t>DIRECCION 53</t>
  </si>
  <si>
    <t>CLIENTE 54</t>
  </si>
  <si>
    <t>RFC 54</t>
  </si>
  <si>
    <t>DIRECCION 54</t>
  </si>
  <si>
    <t>CLIENTE 55</t>
  </si>
  <si>
    <t>RFC 55</t>
  </si>
  <si>
    <t>DIRECCION 55</t>
  </si>
  <si>
    <t>CLIENTE 56</t>
  </si>
  <si>
    <t>RFC 56</t>
  </si>
  <si>
    <t>DIRECCION 56</t>
  </si>
  <si>
    <t>CLIENTE 57</t>
  </si>
  <si>
    <t>RFC 57</t>
  </si>
  <si>
    <t>DIRECCION 57</t>
  </si>
  <si>
    <t>CLIENTE 58</t>
  </si>
  <si>
    <t>RFC 58</t>
  </si>
  <si>
    <t>DIRECCION 58</t>
  </si>
  <si>
    <t>CLIENTE 59</t>
  </si>
  <si>
    <t>RFC 59</t>
  </si>
  <si>
    <t>DIRECCION 59</t>
  </si>
  <si>
    <t>CLIENTE 60</t>
  </si>
  <si>
    <t>RFC 60</t>
  </si>
  <si>
    <t>DIRECCION 60</t>
  </si>
  <si>
    <t>CLIENTE 61</t>
  </si>
  <si>
    <t>RFC 61</t>
  </si>
  <si>
    <t>DIRECCION 61</t>
  </si>
  <si>
    <t>CLIENTE 62</t>
  </si>
  <si>
    <t>RFC 62</t>
  </si>
  <si>
    <t>DIRECCION 62</t>
  </si>
  <si>
    <t>CLIENTE 63</t>
  </si>
  <si>
    <t>RFC 63</t>
  </si>
  <si>
    <t>DIRECCION 63</t>
  </si>
  <si>
    <t>CLIENTE 64</t>
  </si>
  <si>
    <t>RFC 64</t>
  </si>
  <si>
    <t>DIRECCION 64</t>
  </si>
  <si>
    <t>CLIENTE 65</t>
  </si>
  <si>
    <t>RFC 65</t>
  </si>
  <si>
    <t>DIRECCION 65</t>
  </si>
  <si>
    <t>CLIENTE 66</t>
  </si>
  <si>
    <t>RFC 66</t>
  </si>
  <si>
    <t>DIRECCION 66</t>
  </si>
  <si>
    <t>CLIENTE 67</t>
  </si>
  <si>
    <t>RFC 67</t>
  </si>
  <si>
    <t>DIRECCION 67</t>
  </si>
  <si>
    <t>CLIENTE 68</t>
  </si>
  <si>
    <t>RFC 68</t>
  </si>
  <si>
    <t>DIRECCION 68</t>
  </si>
  <si>
    <t>CLIENTE 69</t>
  </si>
  <si>
    <t>RFC 69</t>
  </si>
  <si>
    <t>DIRECCION 69</t>
  </si>
  <si>
    <t>CLIENTE 70</t>
  </si>
  <si>
    <t>RFC 70</t>
  </si>
  <si>
    <t>DIRECCION 70</t>
  </si>
  <si>
    <t>CLIENTE 71</t>
  </si>
  <si>
    <t>RFC 71</t>
  </si>
  <si>
    <t>DIRECCION 71</t>
  </si>
  <si>
    <t>CLIENTE 72</t>
  </si>
  <si>
    <t>RFC 72</t>
  </si>
  <si>
    <t>DIRECCION 72</t>
  </si>
  <si>
    <t>CLIENTE 73</t>
  </si>
  <si>
    <t>RFC 73</t>
  </si>
  <si>
    <t>DIRECCION 73</t>
  </si>
  <si>
    <t>CLIENTE 74</t>
  </si>
  <si>
    <t>RFC 74</t>
  </si>
  <si>
    <t>DIRECCION 74</t>
  </si>
  <si>
    <t>CLIENTE 75</t>
  </si>
  <si>
    <t>RFC 75</t>
  </si>
  <si>
    <t>DIRECCION 75</t>
  </si>
  <si>
    <t>CLIENTE 76</t>
  </si>
  <si>
    <t>RFC 76</t>
  </si>
  <si>
    <t>DIRECCION 76</t>
  </si>
  <si>
    <t>CLIENTE 77</t>
  </si>
  <si>
    <t>RFC 77</t>
  </si>
  <si>
    <t>DIRECCION 77</t>
  </si>
  <si>
    <t>CLIENTE 78</t>
  </si>
  <si>
    <t>RFC 78</t>
  </si>
  <si>
    <t>DIRECCION 78</t>
  </si>
  <si>
    <t>CLIENTE 79</t>
  </si>
  <si>
    <t>RFC 79</t>
  </si>
  <si>
    <t>DIRECCION 79</t>
  </si>
  <si>
    <t>CLIENTE 80</t>
  </si>
  <si>
    <t>RFC 80</t>
  </si>
  <si>
    <t>DIRECCION 80</t>
  </si>
  <si>
    <t>CLIENTE 81</t>
  </si>
  <si>
    <t>RFC 81</t>
  </si>
  <si>
    <t>DIRECCION 81</t>
  </si>
  <si>
    <t>CLIENTE 82</t>
  </si>
  <si>
    <t>RFC 82</t>
  </si>
  <si>
    <t>DIRECCION 82</t>
  </si>
  <si>
    <t>CLIENTE 83</t>
  </si>
  <si>
    <t>RFC 83</t>
  </si>
  <si>
    <t>DIRECCION 83</t>
  </si>
  <si>
    <t>CLIENTE 84</t>
  </si>
  <si>
    <t>RFC 84</t>
  </si>
  <si>
    <t>DIRECCION 84</t>
  </si>
  <si>
    <t>CLIENTE 85</t>
  </si>
  <si>
    <t>RFC 85</t>
  </si>
  <si>
    <t>DIRECCION 85</t>
  </si>
  <si>
    <t>CLIENTE 86</t>
  </si>
  <si>
    <t>RFC 86</t>
  </si>
  <si>
    <t>DIRECCION 86</t>
  </si>
  <si>
    <t>CLIENTE 87</t>
  </si>
  <si>
    <t>RFC 87</t>
  </si>
  <si>
    <t>DIRECCION 87</t>
  </si>
  <si>
    <t>CLIENTE 88</t>
  </si>
  <si>
    <t>RFC 88</t>
  </si>
  <si>
    <t>DIRECCION 88</t>
  </si>
  <si>
    <t>CLIENTE 89</t>
  </si>
  <si>
    <t>RFC 89</t>
  </si>
  <si>
    <t>DIRECCION 89</t>
  </si>
  <si>
    <t>CLIENTE 90</t>
  </si>
  <si>
    <t>RFC 90</t>
  </si>
  <si>
    <t>DIRECCION 90</t>
  </si>
  <si>
    <t>CLIENTE 91</t>
  </si>
  <si>
    <t>RFC 91</t>
  </si>
  <si>
    <t>DIRECCION 91</t>
  </si>
  <si>
    <t>CLIENTE 92</t>
  </si>
  <si>
    <t>RFC 92</t>
  </si>
  <si>
    <t>DIRECCION 92</t>
  </si>
  <si>
    <t>CLIENTE 93</t>
  </si>
  <si>
    <t>RFC 93</t>
  </si>
  <si>
    <t>DIRECCION 93</t>
  </si>
  <si>
    <t>CLIENTE 94</t>
  </si>
  <si>
    <t>RFC 94</t>
  </si>
  <si>
    <t>DIRECCION 94</t>
  </si>
  <si>
    <t>CLIENTE 95</t>
  </si>
  <si>
    <t>RFC 95</t>
  </si>
  <si>
    <t>DIRECCION 95</t>
  </si>
  <si>
    <t>CLIENTE 96</t>
  </si>
  <si>
    <t>RFC 96</t>
  </si>
  <si>
    <t>DIRECCION 96</t>
  </si>
  <si>
    <t>CLIENTE 97</t>
  </si>
  <si>
    <t>RFC 97</t>
  </si>
  <si>
    <t>DIRECCION 97</t>
  </si>
  <si>
    <t>CLIENTE 98</t>
  </si>
  <si>
    <t>RFC 98</t>
  </si>
  <si>
    <t>DIRECCION 98</t>
  </si>
  <si>
    <t>CLIENTE 99</t>
  </si>
  <si>
    <t>RFC 99</t>
  </si>
  <si>
    <t>DIRECCION 99</t>
  </si>
  <si>
    <t>CLIENTE 100</t>
  </si>
  <si>
    <t>RFC 100</t>
  </si>
  <si>
    <t>DIRECCION 100</t>
  </si>
  <si>
    <t>CLIENTE 101</t>
  </si>
  <si>
    <t>RFC 101</t>
  </si>
  <si>
    <t>DIRECCION 101</t>
  </si>
  <si>
    <t>CLIENTE 102</t>
  </si>
  <si>
    <t>RFC 102</t>
  </si>
  <si>
    <t>DIRECCION 102</t>
  </si>
  <si>
    <t>CLIENTE 103</t>
  </si>
  <si>
    <t>RFC 103</t>
  </si>
  <si>
    <t>DIRECCION 103</t>
  </si>
  <si>
    <t>CLIENTE 104</t>
  </si>
  <si>
    <t>RFC 104</t>
  </si>
  <si>
    <t>DIRECCION 104</t>
  </si>
  <si>
    <t>LOGO VA AQUI</t>
  </si>
  <si>
    <t>RAZON SOCIAL</t>
  </si>
  <si>
    <t>FACTURA</t>
  </si>
  <si>
    <t>ESCOGER CLIENTE</t>
  </si>
  <si>
    <t>RFC: XXX XXXXXX XXX</t>
  </si>
  <si>
    <t>FOLIO:</t>
  </si>
  <si>
    <t>Numero Proveedor</t>
  </si>
  <si>
    <t>DIRECCION</t>
  </si>
  <si>
    <t>CIUDAD, ESTADO</t>
  </si>
  <si>
    <t>Cancun, Quintana Roo a:</t>
  </si>
  <si>
    <t>NOMBRE:</t>
  </si>
  <si>
    <t>RFC CLIENTE:</t>
  </si>
  <si>
    <t>DIRECCION CLIENTE:</t>
  </si>
  <si>
    <t>CANTIDAD</t>
  </si>
  <si>
    <t>DESCRIPCIÓN</t>
  </si>
  <si>
    <t>P. UNITARIO</t>
  </si>
  <si>
    <t>IMPORTE</t>
  </si>
  <si>
    <t>Leobardo Martinez</t>
  </si>
  <si>
    <t>leobardomartinez@gmail.com</t>
  </si>
  <si>
    <t>Es PayPal tambien ;)</t>
  </si>
  <si>
    <t>COSA 1</t>
  </si>
  <si>
    <t>http://elblogdeleo.net</t>
  </si>
  <si>
    <t>COSA 2</t>
  </si>
  <si>
    <t>@leomtxwebmaster</t>
  </si>
  <si>
    <t>fb:leomtxwebmaster</t>
  </si>
  <si>
    <t>Cualquier duda, cambio, comentario o sugerencia</t>
  </si>
  <si>
    <t>estoy a sus ordenes...</t>
  </si>
  <si>
    <t>TOTAL CON LETRA:</t>
  </si>
  <si>
    <t>SUBTOTAL:</t>
  </si>
  <si>
    <t>IVA 11%</t>
  </si>
  <si>
    <t>&lt;-----------Anotar IVA</t>
  </si>
  <si>
    <t>TOTAL</t>
  </si>
  <si>
    <t>NUMERO DE APROBACIÓN SICOFI :  XXXXXXX</t>
  </si>
  <si>
    <t>La reproducción apócrifa de este comprobante constituye un delito en los términos de las disposiciones fiscales</t>
  </si>
  <si>
    <t>Este comprobante tendrá una vigencia de dos años contados a partir de la fecha de aprobación de la asignación de folios, la cual es: 00/00/2000</t>
  </si>
  <si>
    <t>Pago en una sola exhibición</t>
  </si>
  <si>
    <t>Efectos Fiscales al pago</t>
  </si>
  <si>
    <t>A – 0100</t>
  </si>
  <si>
    <t>A – 0001</t>
  </si>
  <si>
    <t>Visita:</t>
  </si>
  <si>
    <t>www.elconta.com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</si>
</sst>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\$* #,##0.00_);_(\$* \(#,##0.00\);_(\$* \-??_);_(@_)"/>
    <numFmt numFmtId="165" formatCode="dddd&quot;, &quot;d&quot; de &quot;mmmm&quot; de &quot;yyyy"/>
    <numFmt numFmtId="166" formatCode="[$$-80A]#,##0.00;[Red]\-[$$-80A]#,##0.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Fixedsys"/>
      <family val="3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0"/>
      <color theme="0"/>
      <name val="Arial"/>
      <family val="2"/>
    </font>
    <font>
      <sz val="10"/>
      <color rgb="FF7030A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5" fillId="42" borderId="5" applyNumberFormat="0" applyAlignment="0" applyProtection="0"/>
    <xf numFmtId="0" fontId="42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3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Alignment="0" applyProtection="0"/>
    <xf numFmtId="0" fontId="16" fillId="39" borderId="1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40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42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4" fillId="0" borderId="0" xfId="87">
      <alignment/>
      <protection/>
    </xf>
    <xf numFmtId="0" fontId="14" fillId="0" borderId="0" xfId="87" applyFont="1">
      <alignment/>
      <protection/>
    </xf>
    <xf numFmtId="4" fontId="22" fillId="0" borderId="0" xfId="88" applyNumberFormat="1" applyFont="1">
      <alignment/>
      <protection/>
    </xf>
    <xf numFmtId="0" fontId="22" fillId="0" borderId="0" xfId="88" applyFont="1">
      <alignment/>
      <protection/>
    </xf>
    <xf numFmtId="0" fontId="22" fillId="0" borderId="0" xfId="88" applyFont="1" applyAlignment="1">
      <alignment horizontal="right"/>
      <protection/>
    </xf>
    <xf numFmtId="164" fontId="0" fillId="0" borderId="0" xfId="89" applyNumberFormat="1">
      <alignment/>
      <protection/>
    </xf>
    <xf numFmtId="0" fontId="22" fillId="0" borderId="0" xfId="88" applyFont="1" applyAlignment="1">
      <alignment horizontal="center"/>
      <protection/>
    </xf>
    <xf numFmtId="1" fontId="22" fillId="0" borderId="0" xfId="88" applyNumberFormat="1" applyFont="1" applyAlignment="1">
      <alignment horizontal="right"/>
      <protection/>
    </xf>
    <xf numFmtId="1" fontId="23" fillId="0" borderId="0" xfId="88" applyNumberFormat="1" applyFont="1">
      <alignment/>
      <protection/>
    </xf>
    <xf numFmtId="4" fontId="22" fillId="0" borderId="0" xfId="88" applyNumberFormat="1" applyFont="1" applyAlignment="1">
      <alignment horizontal="right"/>
      <protection/>
    </xf>
    <xf numFmtId="4" fontId="22" fillId="0" borderId="0" xfId="88" applyNumberFormat="1" applyFont="1" applyAlignment="1">
      <alignment horizontal="center"/>
      <protection/>
    </xf>
    <xf numFmtId="0" fontId="24" fillId="0" borderId="0" xfId="88" applyFont="1">
      <alignment/>
      <protection/>
    </xf>
    <xf numFmtId="0" fontId="22" fillId="0" borderId="18" xfId="88" applyFont="1" applyBorder="1">
      <alignment/>
      <protection/>
    </xf>
    <xf numFmtId="3" fontId="22" fillId="0" borderId="0" xfId="88" applyNumberFormat="1" applyFont="1">
      <alignment/>
      <protection/>
    </xf>
    <xf numFmtId="4" fontId="22" fillId="0" borderId="0" xfId="88" applyNumberFormat="1" applyFont="1" applyBorder="1">
      <alignment/>
      <protection/>
    </xf>
    <xf numFmtId="3" fontId="22" fillId="0" borderId="19" xfId="88" applyNumberFormat="1" applyFont="1" applyBorder="1">
      <alignment/>
      <protection/>
    </xf>
    <xf numFmtId="0" fontId="25" fillId="0" borderId="0" xfId="88" applyFont="1">
      <alignment/>
      <protection/>
    </xf>
    <xf numFmtId="0" fontId="23" fillId="0" borderId="0" xfId="88" applyFont="1">
      <alignment/>
      <protection/>
    </xf>
    <xf numFmtId="1" fontId="22" fillId="0" borderId="0" xfId="88" applyNumberFormat="1" applyFont="1">
      <alignment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7" fillId="0" borderId="0" xfId="0" applyFont="1" applyAlignment="1">
      <alignment/>
    </xf>
    <xf numFmtId="0" fontId="24" fillId="0" borderId="20" xfId="0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27" fillId="0" borderId="20" xfId="0" applyFont="1" applyBorder="1" applyAlignment="1">
      <alignment/>
    </xf>
    <xf numFmtId="0" fontId="23" fillId="0" borderId="20" xfId="0" applyFont="1" applyBorder="1" applyAlignment="1">
      <alignment horizontal="left" vertical="center"/>
    </xf>
    <xf numFmtId="0" fontId="23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0" fillId="0" borderId="0" xfId="0" applyFont="1" applyAlignment="1">
      <alignment/>
    </xf>
    <xf numFmtId="2" fontId="27" fillId="0" borderId="24" xfId="0" applyNumberFormat="1" applyFont="1" applyBorder="1" applyAlignment="1">
      <alignment horizontal="center"/>
    </xf>
    <xf numFmtId="0" fontId="27" fillId="0" borderId="25" xfId="0" applyFont="1" applyBorder="1" applyAlignment="1">
      <alignment/>
    </xf>
    <xf numFmtId="166" fontId="27" fillId="0" borderId="25" xfId="0" applyNumberFormat="1" applyFont="1" applyBorder="1" applyAlignment="1">
      <alignment horizontal="center"/>
    </xf>
    <xf numFmtId="166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0" fontId="27" fillId="0" borderId="28" xfId="0" applyFont="1" applyBorder="1" applyAlignment="1">
      <alignment/>
    </xf>
    <xf numFmtId="166" fontId="27" fillId="0" borderId="28" xfId="0" applyNumberFormat="1" applyFont="1" applyBorder="1" applyAlignment="1">
      <alignment horizontal="center"/>
    </xf>
    <xf numFmtId="166" fontId="27" fillId="0" borderId="2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justify" vertical="top"/>
    </xf>
    <xf numFmtId="166" fontId="27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66" fontId="32" fillId="0" borderId="20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78" applyAlignment="1" applyProtection="1">
      <alignment/>
      <protection/>
    </xf>
    <xf numFmtId="0" fontId="52" fillId="54" borderId="0" xfId="0" applyFont="1" applyFill="1" applyAlignment="1">
      <alignment/>
    </xf>
    <xf numFmtId="0" fontId="31" fillId="0" borderId="0" xfId="0" applyFont="1" applyBorder="1" applyAlignment="1">
      <alignment horizontal="justify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65" fontId="27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justify" vertical="top"/>
    </xf>
    <xf numFmtId="10" fontId="53" fillId="0" borderId="0" xfId="0" applyNumberFormat="1" applyFont="1" applyAlignment="1">
      <alignment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_NUM-LET_1" xfId="87"/>
    <cellStyle name="Normal_NUM-LETH" xfId="88"/>
    <cellStyle name="Normal_NUM-LETS" xfId="89"/>
    <cellStyle name="Notas" xfId="90"/>
    <cellStyle name="Note" xfId="91"/>
    <cellStyle name="Output" xfId="92"/>
    <cellStyle name="Piloto de Datos Ángulo" xfId="93"/>
    <cellStyle name="Piloto de Datos Campo" xfId="94"/>
    <cellStyle name="Piloto de Datos Valor" xfId="95"/>
    <cellStyle name="Percent" xfId="96"/>
    <cellStyle name="Salida" xfId="97"/>
    <cellStyle name="Sin nombre1" xfId="98"/>
    <cellStyle name="Sin nombre2" xfId="99"/>
    <cellStyle name="Sin nombre3" xfId="100"/>
    <cellStyle name="Sin nombre4" xfId="101"/>
    <cellStyle name="Texto de advertencia" xfId="102"/>
    <cellStyle name="Texto explicativo" xfId="103"/>
    <cellStyle name="Title" xfId="104"/>
    <cellStyle name="Título" xfId="105"/>
    <cellStyle name="Título 1" xfId="106"/>
    <cellStyle name="Título 2" xfId="107"/>
    <cellStyle name="Título 3" xfId="108"/>
    <cellStyle name="Total" xfId="109"/>
    <cellStyle name="Warning Text" xfId="110"/>
  </cellStyles>
  <dxfs count="5">
    <dxf>
      <font>
        <b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/>
        <color indexed="17"/>
      </font>
    </dxf>
    <dxf>
      <font>
        <b/>
        <i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29</xdr:row>
      <xdr:rowOff>152400</xdr:rowOff>
    </xdr:from>
    <xdr:to>
      <xdr:col>2</xdr:col>
      <xdr:colOff>9525</xdr:colOff>
      <xdr:row>35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943475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eobardomartinez@gmail.com" TargetMode="External" /><Relationship Id="rId2" Type="http://schemas.openxmlformats.org/officeDocument/2006/relationships/hyperlink" Target="http://elblogdeleo.net/" TargetMode="External" /><Relationship Id="rId3" Type="http://schemas.openxmlformats.org/officeDocument/2006/relationships/hyperlink" Target="http://twitter.com/leomtxwebmaster" TargetMode="External" /><Relationship Id="rId4" Type="http://schemas.openxmlformats.org/officeDocument/2006/relationships/hyperlink" Target="http://facebook.com/leomtxwebmaster" TargetMode="External" /><Relationship Id="rId5" Type="http://schemas.openxmlformats.org/officeDocument/2006/relationships/hyperlink" Target="http://www.elconta.com/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110" zoomScaleSheetLayoutView="110" zoomScalePageLayoutView="0" workbookViewId="0" topLeftCell="A1">
      <selection activeCell="D15" sqref="D15"/>
    </sheetView>
  </sheetViews>
  <sheetFormatPr defaultColWidth="12.57421875" defaultRowHeight="12.75"/>
  <cols>
    <col min="1" max="1" width="30.28125" style="1" customWidth="1"/>
    <col min="2" max="2" width="7.421875" style="1" customWidth="1"/>
    <col min="3" max="3" width="6.57421875" style="1" customWidth="1"/>
    <col min="4" max="4" width="17.7109375" style="2" customWidth="1"/>
    <col min="5" max="6" width="12.57421875" style="1" customWidth="1"/>
    <col min="7" max="7" width="8.8515625" style="1" customWidth="1"/>
    <col min="8" max="16384" width="12.57421875" style="1" customWidth="1"/>
  </cols>
  <sheetData>
    <row r="1" spans="1:14" ht="12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3"/>
      <c r="B2" s="3"/>
      <c r="C2" s="5" t="s">
        <v>0</v>
      </c>
      <c r="D2" s="6">
        <f>Factura!E28</f>
        <v>2965.2268</v>
      </c>
      <c r="E2" s="7"/>
      <c r="F2" s="4"/>
      <c r="G2" s="4"/>
      <c r="H2" s="4"/>
      <c r="I2" s="4"/>
      <c r="J2" s="4"/>
      <c r="K2" s="4"/>
      <c r="L2" s="4"/>
      <c r="M2" s="4"/>
      <c r="N2" s="4"/>
    </row>
    <row r="3" spans="1:14" ht="12">
      <c r="A3" s="3" t="s">
        <v>1</v>
      </c>
      <c r="B3" s="3"/>
      <c r="D3" s="4" t="str">
        <f>TEXT(D2,"000000000.00")</f>
        <v>000002965.23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">
      <c r="A4" s="3"/>
      <c r="B4" s="3"/>
      <c r="C4" s="8" t="s">
        <v>2</v>
      </c>
      <c r="D4" s="9" t="str">
        <f>IF(D2&gt;999999999.99,"LA CANTIDAD SUPERA LA CAPACIDAD ACTUAL DEL PROGRAMA DE CONVERSION DE NUMEROS A LETRAS",TRIM(D9&amp;"SON ( "&amp;D10&amp;E10&amp;D11&amp;E11&amp;D12&amp;" "&amp;D13&amp;E13&amp;D14&amp;E14&amp;D15&amp;" "&amp;D16&amp;E16&amp;D17&amp;E17&amp;D18&amp;D19&amp;D20))</f>
        <v>SON ( DOS MIL NOVECIENTOS SESENTA Y CINCO PESOS 23/100 M.N.)</v>
      </c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">
      <c r="A6" s="3" t="s">
        <v>1</v>
      </c>
      <c r="B6" s="3"/>
      <c r="C6" s="4"/>
      <c r="D6" s="4"/>
      <c r="E6" s="4"/>
      <c r="F6" s="4"/>
      <c r="G6" s="4">
        <f>TEXT(F6,"#")</f>
      </c>
      <c r="H6" s="4"/>
      <c r="I6" s="4"/>
      <c r="J6" s="4"/>
      <c r="K6" s="4"/>
      <c r="L6" s="4"/>
      <c r="M6" s="4"/>
      <c r="N6" s="4"/>
    </row>
    <row r="7" spans="2:14" ht="12">
      <c r="B7" s="3"/>
      <c r="C7" s="4"/>
      <c r="D7" s="4"/>
      <c r="E7" s="4"/>
      <c r="F7" s="4"/>
      <c r="G7" s="4"/>
      <c r="H7" s="4"/>
      <c r="I7" s="7">
        <v>2</v>
      </c>
      <c r="J7" s="7">
        <v>3</v>
      </c>
      <c r="K7" s="7">
        <v>4</v>
      </c>
      <c r="L7" s="7">
        <v>5</v>
      </c>
      <c r="M7" s="7">
        <v>6</v>
      </c>
      <c r="N7" s="4"/>
    </row>
    <row r="8" spans="1:14" ht="12.75">
      <c r="A8" s="10" t="s">
        <v>3</v>
      </c>
      <c r="B8" s="7" t="s">
        <v>4</v>
      </c>
      <c r="C8" s="11" t="s">
        <v>5</v>
      </c>
      <c r="D8" s="7" t="s">
        <v>6</v>
      </c>
      <c r="E8" s="7"/>
      <c r="G8" s="4"/>
      <c r="H8" s="12">
        <v>0</v>
      </c>
      <c r="I8" s="13" t="s">
        <v>1</v>
      </c>
      <c r="J8" s="13" t="s">
        <v>1</v>
      </c>
      <c r="K8" s="13" t="s">
        <v>1</v>
      </c>
      <c r="L8" s="13" t="s">
        <v>1</v>
      </c>
      <c r="M8" s="13" t="s">
        <v>1</v>
      </c>
      <c r="N8" s="4"/>
    </row>
    <row r="9" spans="1:14" ht="12.75">
      <c r="A9" s="14">
        <v>1</v>
      </c>
      <c r="B9" s="4">
        <f aca="true" t="shared" si="0" ref="B9:B19">VALUE(MID($D$3,A9,1))</f>
        <v>0</v>
      </c>
      <c r="C9" s="14">
        <v>9</v>
      </c>
      <c r="D9" s="3" t="str">
        <f>IF(AND(B9=1,B10=0,B11=0),$K$18,VLOOKUP($B9,$H$8:$M$18,4))</f>
        <v> </v>
      </c>
      <c r="E9" s="15"/>
      <c r="G9" s="4"/>
      <c r="H9" s="12">
        <v>1</v>
      </c>
      <c r="I9" s="13" t="s">
        <v>7</v>
      </c>
      <c r="J9" s="13" t="s">
        <v>8</v>
      </c>
      <c r="K9" s="13" t="s">
        <v>9</v>
      </c>
      <c r="L9" s="13"/>
      <c r="M9" s="13" t="s">
        <v>10</v>
      </c>
      <c r="N9" s="4"/>
    </row>
    <row r="10" spans="1:14" ht="12.75">
      <c r="A10" s="14">
        <v>2</v>
      </c>
      <c r="B10" s="4">
        <f t="shared" si="0"/>
        <v>0</v>
      </c>
      <c r="C10" s="14">
        <v>8</v>
      </c>
      <c r="D10" s="3" t="str">
        <f>IF(AND(B10=1,B11&lt;&gt;0),VLOOKUP($B11,$H$8:$M$18,6),IF(B11=0,VLOOKUP($B10,$H$8:$M$18,3),VLOOKUP($B10,$H$8:$M$18,5)))</f>
        <v> </v>
      </c>
      <c r="E10" s="3">
        <f>IF(OR(B10=1,B10=2,B10=0,B11=0),""," Y ")</f>
      </c>
      <c r="G10" s="4"/>
      <c r="H10" s="12">
        <v>2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4"/>
    </row>
    <row r="11" spans="1:14" ht="12.75">
      <c r="A11" s="14">
        <v>3</v>
      </c>
      <c r="B11" s="4">
        <f t="shared" si="0"/>
        <v>0</v>
      </c>
      <c r="C11" s="14">
        <v>7</v>
      </c>
      <c r="D11" s="3" t="str">
        <f>IF(B10=1," ",VLOOKUP($B11,$H$8:$M$18,2))</f>
        <v> </v>
      </c>
      <c r="E11" s="3" t="str">
        <f>IF(OR(B9&gt;0,B10&gt;0,B11&gt;1),IF(AND(B12=0,B13=0,B14=0,B15=0,B16=0,B17=0)," MILLONES DE "," MILLONES "),IF(B11=1,IF(AND(B12=0,B13=0,B14=0,B15=0,B16=0,B17=0)," MILLON DE "," MILLON ")," "))</f>
        <v> </v>
      </c>
      <c r="G11" s="4" t="s">
        <v>1</v>
      </c>
      <c r="H11" s="12">
        <v>3</v>
      </c>
      <c r="I11" s="13" t="s">
        <v>16</v>
      </c>
      <c r="J11" s="13" t="s">
        <v>17</v>
      </c>
      <c r="K11" s="13" t="s">
        <v>18</v>
      </c>
      <c r="L11" s="13" t="s">
        <v>17</v>
      </c>
      <c r="M11" s="13" t="s">
        <v>19</v>
      </c>
      <c r="N11" s="4"/>
    </row>
    <row r="12" spans="1:14" ht="12.75">
      <c r="A12" s="16">
        <v>4</v>
      </c>
      <c r="B12" s="4">
        <f t="shared" si="0"/>
        <v>0</v>
      </c>
      <c r="C12" s="16">
        <v>6</v>
      </c>
      <c r="D12" s="3" t="str">
        <f>IF(AND(B12=1,B13=0,B14=0),$K$18,VLOOKUP($B12,$H$8:$M$18,4))</f>
        <v> </v>
      </c>
      <c r="E12" s="15"/>
      <c r="G12" s="17"/>
      <c r="H12" s="12">
        <v>4</v>
      </c>
      <c r="I12" s="13" t="s">
        <v>20</v>
      </c>
      <c r="J12" s="13" t="s">
        <v>21</v>
      </c>
      <c r="K12" s="13" t="s">
        <v>22</v>
      </c>
      <c r="L12" s="13" t="s">
        <v>21</v>
      </c>
      <c r="M12" s="13" t="s">
        <v>23</v>
      </c>
      <c r="N12" s="4"/>
    </row>
    <row r="13" spans="1:14" ht="12.75">
      <c r="A13" s="14">
        <v>5</v>
      </c>
      <c r="B13" s="4">
        <f t="shared" si="0"/>
        <v>0</v>
      </c>
      <c r="C13" s="14">
        <v>5</v>
      </c>
      <c r="D13" s="3" t="str">
        <f>IF(AND(B13=1,B14&lt;&gt;0),VLOOKUP($B14,$H$8:$M$18,6),IF(B14=0,VLOOKUP($B13,$H$8:$M$18,3),VLOOKUP($B13,$H$8:$M$18,5)))</f>
        <v> </v>
      </c>
      <c r="E13" s="3">
        <f>IF(OR(B13=1,B13=2,B13=0,B14=0),""," Y ")</f>
      </c>
      <c r="G13" s="4"/>
      <c r="H13" s="12">
        <v>5</v>
      </c>
      <c r="I13" s="13" t="s">
        <v>24</v>
      </c>
      <c r="J13" s="13" t="s">
        <v>25</v>
      </c>
      <c r="K13" s="13" t="s">
        <v>26</v>
      </c>
      <c r="L13" s="13" t="s">
        <v>25</v>
      </c>
      <c r="M13" s="13" t="s">
        <v>27</v>
      </c>
      <c r="N13" s="4"/>
    </row>
    <row r="14" spans="1:14" ht="12.75">
      <c r="A14" s="14">
        <v>6</v>
      </c>
      <c r="B14" s="4">
        <f t="shared" si="0"/>
        <v>2</v>
      </c>
      <c r="C14" s="14">
        <v>4</v>
      </c>
      <c r="D14" s="3" t="str">
        <f>IF(B13=1," ",VLOOKUP($B14,$H$8:$M$18,2))</f>
        <v>DOS</v>
      </c>
      <c r="E14" s="3" t="str">
        <f>IF(OR(B9&gt;0,B10&gt;0,B11&gt;0,B12&gt;0,B13&gt;0,B14&gt;0),IF(OR(B12&gt;0,B13&gt;0,B14&gt;0)," MIL "," ")," ")</f>
        <v> MIL </v>
      </c>
      <c r="G14" s="4"/>
      <c r="H14" s="12">
        <v>6</v>
      </c>
      <c r="I14" s="13" t="s">
        <v>28</v>
      </c>
      <c r="J14" s="13" t="s">
        <v>29</v>
      </c>
      <c r="K14" s="13" t="s">
        <v>30</v>
      </c>
      <c r="L14" s="13" t="s">
        <v>29</v>
      </c>
      <c r="M14" s="13" t="s">
        <v>31</v>
      </c>
      <c r="N14" s="4"/>
    </row>
    <row r="15" spans="1:14" ht="12.75">
      <c r="A15" s="16">
        <v>7</v>
      </c>
      <c r="B15" s="4">
        <f t="shared" si="0"/>
        <v>9</v>
      </c>
      <c r="C15" s="16">
        <v>3</v>
      </c>
      <c r="D15" s="3" t="str">
        <f>IF(AND(B15=1,B16=0,B17=0),$K$18,VLOOKUP($B15,$H$8:$M$18,4))</f>
        <v>NOVECIENTOS</v>
      </c>
      <c r="E15" s="15"/>
      <c r="G15" s="4"/>
      <c r="H15" s="12">
        <v>7</v>
      </c>
      <c r="I15" s="13" t="s">
        <v>32</v>
      </c>
      <c r="J15" s="13" t="s">
        <v>33</v>
      </c>
      <c r="K15" s="13" t="s">
        <v>34</v>
      </c>
      <c r="L15" s="13" t="s">
        <v>33</v>
      </c>
      <c r="M15" s="13" t="s">
        <v>35</v>
      </c>
      <c r="N15" s="4"/>
    </row>
    <row r="16" spans="1:14" ht="12.75">
      <c r="A16" s="14">
        <v>8</v>
      </c>
      <c r="B16" s="4">
        <f t="shared" si="0"/>
        <v>6</v>
      </c>
      <c r="C16" s="14">
        <v>2</v>
      </c>
      <c r="D16" s="3" t="str">
        <f>IF(AND(B16=1,B17&lt;&gt;0),VLOOKUP($B17,$H$8:$M$18,6),IF(B17=0,VLOOKUP($B16,$H$8:$M$18,3),VLOOKUP($B16,$H$8:$M$18,5)))</f>
        <v>SESENTA</v>
      </c>
      <c r="E16" s="3" t="str">
        <f>IF(OR(B16=1,B16=2,B16=0,B17=0),""," Y ")</f>
        <v> Y </v>
      </c>
      <c r="G16" s="4"/>
      <c r="H16" s="12">
        <v>8</v>
      </c>
      <c r="I16" s="13" t="s">
        <v>36</v>
      </c>
      <c r="J16" s="13" t="s">
        <v>37</v>
      </c>
      <c r="K16" s="13" t="s">
        <v>38</v>
      </c>
      <c r="L16" s="13" t="s">
        <v>37</v>
      </c>
      <c r="M16" s="13" t="s">
        <v>39</v>
      </c>
      <c r="N16" s="4"/>
    </row>
    <row r="17" spans="1:14" ht="12.75">
      <c r="A17" s="14">
        <v>9</v>
      </c>
      <c r="B17" s="4">
        <f t="shared" si="0"/>
        <v>5</v>
      </c>
      <c r="C17" s="14">
        <v>1</v>
      </c>
      <c r="D17" s="3" t="str">
        <f>IF(B16=1," ",VLOOKUP($B17,$H$8:$M$18,2))</f>
        <v>CINCO</v>
      </c>
      <c r="E17" s="3" t="str">
        <f>IF(INT(D2)&gt;1," PESOS ",IF(INT(D2)=1," PESO ","CERO PESOS "))</f>
        <v> PESOS </v>
      </c>
      <c r="G17" s="4"/>
      <c r="H17" s="12">
        <v>9</v>
      </c>
      <c r="I17" s="13" t="s">
        <v>40</v>
      </c>
      <c r="J17" s="13" t="s">
        <v>41</v>
      </c>
      <c r="K17" s="13" t="s">
        <v>42</v>
      </c>
      <c r="L17" s="13" t="s">
        <v>41</v>
      </c>
      <c r="M17" s="13" t="s">
        <v>43</v>
      </c>
      <c r="N17" s="4"/>
    </row>
    <row r="18" spans="1:14" ht="12">
      <c r="A18" s="16">
        <v>11</v>
      </c>
      <c r="B18" s="4">
        <f t="shared" si="0"/>
        <v>2</v>
      </c>
      <c r="C18" s="16">
        <v>10</v>
      </c>
      <c r="D18" s="4">
        <f>VALUE(MID($D$3,A18,1))</f>
        <v>2</v>
      </c>
      <c r="E18" s="15"/>
      <c r="G18" s="4"/>
      <c r="H18" s="18">
        <v>10</v>
      </c>
      <c r="I18" s="13"/>
      <c r="J18" s="13"/>
      <c r="K18" s="13" t="s">
        <v>44</v>
      </c>
      <c r="L18" s="13"/>
      <c r="M18" s="13"/>
      <c r="N18" s="4"/>
    </row>
    <row r="19" spans="1:14" ht="12">
      <c r="A19" s="14">
        <v>12</v>
      </c>
      <c r="B19" s="4">
        <f t="shared" si="0"/>
        <v>3</v>
      </c>
      <c r="C19" s="14">
        <v>11</v>
      </c>
      <c r="D19" s="4">
        <f>VALUE(MID($D$3,A19,1))</f>
        <v>3</v>
      </c>
      <c r="E19" s="3"/>
      <c r="G19" s="4"/>
      <c r="H19" s="4"/>
      <c r="I19" s="4"/>
      <c r="J19" s="4"/>
      <c r="K19" s="4"/>
      <c r="L19" s="4"/>
      <c r="M19" s="4"/>
      <c r="N19" s="4"/>
    </row>
    <row r="20" spans="1:14" ht="12">
      <c r="A20" s="3"/>
      <c r="B20" s="3"/>
      <c r="C20" s="4"/>
      <c r="D20" s="4" t="s">
        <v>45</v>
      </c>
      <c r="E20" s="4"/>
      <c r="G20" s="4"/>
      <c r="H20" s="4"/>
      <c r="I20" s="4"/>
      <c r="J20" s="4"/>
      <c r="K20" s="4"/>
      <c r="L20" s="4"/>
      <c r="M20" s="4"/>
      <c r="N20" s="4"/>
    </row>
    <row r="21" spans="1:14" ht="12">
      <c r="A21" s="19"/>
      <c r="B21" s="19"/>
      <c r="C21" s="4"/>
      <c r="D21" s="4"/>
      <c r="E21" s="4"/>
      <c r="G21" s="4"/>
      <c r="H21" s="4"/>
      <c r="I21" s="4"/>
      <c r="J21" s="4"/>
      <c r="K21" s="4"/>
      <c r="L21" s="4"/>
      <c r="M21" s="4"/>
      <c r="N21" s="4"/>
    </row>
  </sheetData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="110" zoomScaleNormal="75" zoomScaleSheetLayoutView="110" zoomScalePageLayoutView="0" workbookViewId="0" topLeftCell="A1">
      <selection activeCell="B1" sqref="B1"/>
    </sheetView>
  </sheetViews>
  <sheetFormatPr defaultColWidth="11.421875" defaultRowHeight="12.75"/>
  <cols>
    <col min="2" max="2" width="28.57421875" style="20" customWidth="1"/>
    <col min="3" max="3" width="25.00390625" style="0" customWidth="1"/>
    <col min="4" max="4" width="27.8515625" style="0" customWidth="1"/>
    <col min="8" max="8" width="12.57421875" style="0" customWidth="1"/>
  </cols>
  <sheetData>
    <row r="1" spans="1:8" ht="12.75">
      <c r="A1">
        <v>1</v>
      </c>
      <c r="B1" s="20" t="s">
        <v>46</v>
      </c>
      <c r="C1" t="s">
        <v>47</v>
      </c>
      <c r="D1" t="s">
        <v>48</v>
      </c>
      <c r="H1" s="21"/>
    </row>
    <row r="2" spans="1:4" ht="12.75">
      <c r="A2">
        <v>2</v>
      </c>
      <c r="B2" s="20" t="s">
        <v>49</v>
      </c>
      <c r="C2" t="s">
        <v>50</v>
      </c>
      <c r="D2" t="s">
        <v>51</v>
      </c>
    </row>
    <row r="3" spans="1:4" ht="12.75">
      <c r="A3">
        <v>3</v>
      </c>
      <c r="B3" s="20" t="s">
        <v>52</v>
      </c>
      <c r="C3" t="s">
        <v>53</v>
      </c>
      <c r="D3" t="s">
        <v>54</v>
      </c>
    </row>
    <row r="4" spans="1:4" ht="12.75">
      <c r="A4">
        <v>4</v>
      </c>
      <c r="B4" s="20" t="s">
        <v>55</v>
      </c>
      <c r="C4" t="s">
        <v>56</v>
      </c>
      <c r="D4" t="s">
        <v>57</v>
      </c>
    </row>
    <row r="5" spans="1:4" ht="12.75">
      <c r="A5">
        <v>5</v>
      </c>
      <c r="B5" s="20" t="s">
        <v>58</v>
      </c>
      <c r="C5" t="s">
        <v>59</v>
      </c>
      <c r="D5" t="s">
        <v>60</v>
      </c>
    </row>
    <row r="6" spans="1:4" ht="12.75">
      <c r="A6">
        <v>6</v>
      </c>
      <c r="B6" s="20" t="s">
        <v>61</v>
      </c>
      <c r="C6" t="s">
        <v>62</v>
      </c>
      <c r="D6" t="s">
        <v>63</v>
      </c>
    </row>
    <row r="7" spans="1:4" ht="12.75">
      <c r="A7">
        <v>7</v>
      </c>
      <c r="B7" s="20" t="s">
        <v>64</v>
      </c>
      <c r="C7" t="s">
        <v>65</v>
      </c>
      <c r="D7" t="s">
        <v>66</v>
      </c>
    </row>
    <row r="8" spans="1:4" ht="12.75">
      <c r="A8">
        <v>8</v>
      </c>
      <c r="B8" s="20" t="s">
        <v>67</v>
      </c>
      <c r="C8" t="s">
        <v>68</v>
      </c>
      <c r="D8" t="s">
        <v>69</v>
      </c>
    </row>
    <row r="9" spans="1:4" ht="12.75">
      <c r="A9">
        <v>9</v>
      </c>
      <c r="B9" s="20" t="s">
        <v>70</v>
      </c>
      <c r="C9" t="s">
        <v>71</v>
      </c>
      <c r="D9" t="s">
        <v>72</v>
      </c>
    </row>
    <row r="10" spans="1:4" ht="12.75">
      <c r="A10">
        <v>10</v>
      </c>
      <c r="B10" s="20" t="s">
        <v>73</v>
      </c>
      <c r="C10" t="s">
        <v>74</v>
      </c>
      <c r="D10" t="s">
        <v>75</v>
      </c>
    </row>
    <row r="11" spans="1:4" ht="12.75">
      <c r="A11">
        <v>11</v>
      </c>
      <c r="B11" s="20" t="s">
        <v>76</v>
      </c>
      <c r="C11" t="s">
        <v>77</v>
      </c>
      <c r="D11" t="s">
        <v>78</v>
      </c>
    </row>
    <row r="12" spans="1:4" ht="12.75">
      <c r="A12">
        <v>12</v>
      </c>
      <c r="B12" s="20" t="s">
        <v>79</v>
      </c>
      <c r="C12" t="s">
        <v>80</v>
      </c>
      <c r="D12" t="s">
        <v>81</v>
      </c>
    </row>
    <row r="13" spans="1:4" ht="12.75">
      <c r="A13">
        <v>13</v>
      </c>
      <c r="B13" s="20" t="s">
        <v>82</v>
      </c>
      <c r="C13" t="s">
        <v>83</v>
      </c>
      <c r="D13" t="s">
        <v>84</v>
      </c>
    </row>
    <row r="14" spans="1:4" ht="12.75">
      <c r="A14">
        <v>14</v>
      </c>
      <c r="B14" s="20" t="s">
        <v>85</v>
      </c>
      <c r="C14" t="s">
        <v>86</v>
      </c>
      <c r="D14" t="s">
        <v>87</v>
      </c>
    </row>
    <row r="15" spans="1:4" ht="12.75">
      <c r="A15">
        <v>15</v>
      </c>
      <c r="B15" s="20" t="s">
        <v>88</v>
      </c>
      <c r="C15" t="s">
        <v>89</v>
      </c>
      <c r="D15" t="s">
        <v>90</v>
      </c>
    </row>
    <row r="16" spans="1:4" ht="12.75">
      <c r="A16">
        <v>16</v>
      </c>
      <c r="B16" s="20" t="s">
        <v>91</v>
      </c>
      <c r="C16" t="s">
        <v>92</v>
      </c>
      <c r="D16" t="s">
        <v>93</v>
      </c>
    </row>
    <row r="17" spans="1:4" ht="12.75">
      <c r="A17">
        <v>17</v>
      </c>
      <c r="B17" s="20" t="s">
        <v>94</v>
      </c>
      <c r="C17" t="s">
        <v>95</v>
      </c>
      <c r="D17" t="s">
        <v>96</v>
      </c>
    </row>
    <row r="18" spans="1:4" ht="12.75">
      <c r="A18">
        <v>18</v>
      </c>
      <c r="B18" s="20" t="s">
        <v>97</v>
      </c>
      <c r="C18" t="s">
        <v>98</v>
      </c>
      <c r="D18" t="s">
        <v>99</v>
      </c>
    </row>
    <row r="19" spans="1:4" ht="12.75">
      <c r="A19">
        <v>19</v>
      </c>
      <c r="B19" s="20" t="s">
        <v>100</v>
      </c>
      <c r="C19" t="s">
        <v>101</v>
      </c>
      <c r="D19" t="s">
        <v>102</v>
      </c>
    </row>
    <row r="20" spans="1:4" ht="12.75">
      <c r="A20">
        <v>20</v>
      </c>
      <c r="B20" s="20" t="s">
        <v>103</v>
      </c>
      <c r="C20" t="s">
        <v>104</v>
      </c>
      <c r="D20" t="s">
        <v>105</v>
      </c>
    </row>
    <row r="21" spans="1:4" ht="12.75">
      <c r="A21">
        <v>21</v>
      </c>
      <c r="B21" s="20" t="s">
        <v>106</v>
      </c>
      <c r="C21" t="s">
        <v>107</v>
      </c>
      <c r="D21" t="s">
        <v>108</v>
      </c>
    </row>
    <row r="22" spans="1:4" ht="12.75">
      <c r="A22">
        <v>22</v>
      </c>
      <c r="B22" s="20" t="s">
        <v>109</v>
      </c>
      <c r="C22" t="s">
        <v>110</v>
      </c>
      <c r="D22" t="s">
        <v>111</v>
      </c>
    </row>
    <row r="23" spans="1:4" ht="12.75">
      <c r="A23">
        <v>23</v>
      </c>
      <c r="B23" s="20" t="s">
        <v>112</v>
      </c>
      <c r="C23" t="s">
        <v>113</v>
      </c>
      <c r="D23" t="s">
        <v>114</v>
      </c>
    </row>
    <row r="24" spans="1:4" ht="12.75">
      <c r="A24">
        <v>24</v>
      </c>
      <c r="B24" s="20" t="s">
        <v>115</v>
      </c>
      <c r="C24" t="s">
        <v>116</v>
      </c>
      <c r="D24" t="s">
        <v>117</v>
      </c>
    </row>
    <row r="25" spans="1:4" ht="12.75">
      <c r="A25">
        <v>25</v>
      </c>
      <c r="B25" s="20" t="s">
        <v>118</v>
      </c>
      <c r="C25" t="s">
        <v>119</v>
      </c>
      <c r="D25" t="s">
        <v>120</v>
      </c>
    </row>
    <row r="26" spans="1:4" ht="12.75">
      <c r="A26">
        <v>26</v>
      </c>
      <c r="B26" s="20" t="s">
        <v>121</v>
      </c>
      <c r="C26" t="s">
        <v>122</v>
      </c>
      <c r="D26" t="s">
        <v>123</v>
      </c>
    </row>
    <row r="27" spans="1:4" ht="12.75">
      <c r="A27">
        <v>27</v>
      </c>
      <c r="B27" s="20" t="s">
        <v>124</v>
      </c>
      <c r="C27" t="s">
        <v>125</v>
      </c>
      <c r="D27" t="s">
        <v>126</v>
      </c>
    </row>
    <row r="28" spans="1:4" ht="12.75">
      <c r="A28">
        <v>28</v>
      </c>
      <c r="B28" s="20" t="s">
        <v>127</v>
      </c>
      <c r="C28" t="s">
        <v>128</v>
      </c>
      <c r="D28" t="s">
        <v>129</v>
      </c>
    </row>
    <row r="29" spans="1:4" ht="12.75">
      <c r="A29">
        <v>29</v>
      </c>
      <c r="B29" s="20" t="s">
        <v>130</v>
      </c>
      <c r="C29" t="s">
        <v>131</v>
      </c>
      <c r="D29" t="s">
        <v>132</v>
      </c>
    </row>
    <row r="30" spans="1:4" ht="12.75">
      <c r="A30">
        <v>30</v>
      </c>
      <c r="B30" s="20" t="s">
        <v>133</v>
      </c>
      <c r="C30" t="s">
        <v>134</v>
      </c>
      <c r="D30" t="s">
        <v>135</v>
      </c>
    </row>
    <row r="31" spans="1:4" ht="12.75">
      <c r="A31">
        <v>31</v>
      </c>
      <c r="B31" s="20" t="s">
        <v>136</v>
      </c>
      <c r="C31" t="s">
        <v>137</v>
      </c>
      <c r="D31" t="s">
        <v>138</v>
      </c>
    </row>
    <row r="32" spans="1:4" ht="12.75">
      <c r="A32">
        <v>32</v>
      </c>
      <c r="B32" s="20" t="s">
        <v>139</v>
      </c>
      <c r="C32" t="s">
        <v>140</v>
      </c>
      <c r="D32" t="s">
        <v>141</v>
      </c>
    </row>
    <row r="33" spans="1:4" ht="12.75">
      <c r="A33">
        <v>33</v>
      </c>
      <c r="B33" s="20" t="s">
        <v>142</v>
      </c>
      <c r="C33" t="s">
        <v>143</v>
      </c>
      <c r="D33" t="s">
        <v>144</v>
      </c>
    </row>
    <row r="34" spans="1:4" ht="12.75">
      <c r="A34">
        <v>34</v>
      </c>
      <c r="B34" s="20" t="s">
        <v>145</v>
      </c>
      <c r="C34" t="s">
        <v>146</v>
      </c>
      <c r="D34" t="s">
        <v>147</v>
      </c>
    </row>
    <row r="35" spans="1:4" ht="12.75">
      <c r="A35">
        <v>35</v>
      </c>
      <c r="B35" s="20" t="s">
        <v>148</v>
      </c>
      <c r="C35" t="s">
        <v>149</v>
      </c>
      <c r="D35" t="s">
        <v>150</v>
      </c>
    </row>
    <row r="36" spans="1:4" ht="12.75">
      <c r="A36">
        <v>36</v>
      </c>
      <c r="B36" s="20" t="s">
        <v>151</v>
      </c>
      <c r="C36" t="s">
        <v>152</v>
      </c>
      <c r="D36" t="s">
        <v>153</v>
      </c>
    </row>
    <row r="37" spans="1:4" ht="12.75">
      <c r="A37">
        <v>37</v>
      </c>
      <c r="B37" s="20" t="s">
        <v>154</v>
      </c>
      <c r="C37" t="s">
        <v>155</v>
      </c>
      <c r="D37" t="s">
        <v>156</v>
      </c>
    </row>
    <row r="38" spans="1:4" ht="12.75">
      <c r="A38">
        <v>38</v>
      </c>
      <c r="B38" s="20" t="s">
        <v>157</v>
      </c>
      <c r="C38" t="s">
        <v>158</v>
      </c>
      <c r="D38" t="s">
        <v>159</v>
      </c>
    </row>
    <row r="39" spans="1:4" ht="12.75">
      <c r="A39">
        <v>39</v>
      </c>
      <c r="B39" s="20" t="s">
        <v>160</v>
      </c>
      <c r="C39" t="s">
        <v>161</v>
      </c>
      <c r="D39" t="s">
        <v>162</v>
      </c>
    </row>
    <row r="40" spans="1:4" ht="12.75">
      <c r="A40">
        <v>40</v>
      </c>
      <c r="B40" s="20" t="s">
        <v>163</v>
      </c>
      <c r="C40" t="s">
        <v>164</v>
      </c>
      <c r="D40" t="s">
        <v>165</v>
      </c>
    </row>
    <row r="41" spans="1:4" ht="12.75">
      <c r="A41">
        <v>41</v>
      </c>
      <c r="B41" s="20" t="s">
        <v>166</v>
      </c>
      <c r="C41" t="s">
        <v>167</v>
      </c>
      <c r="D41" t="s">
        <v>168</v>
      </c>
    </row>
    <row r="42" spans="1:4" ht="12.75">
      <c r="A42">
        <v>42</v>
      </c>
      <c r="B42" s="20" t="s">
        <v>169</v>
      </c>
      <c r="C42" t="s">
        <v>170</v>
      </c>
      <c r="D42" t="s">
        <v>171</v>
      </c>
    </row>
    <row r="43" spans="1:4" ht="12.75">
      <c r="A43">
        <v>43</v>
      </c>
      <c r="B43" s="20" t="s">
        <v>172</v>
      </c>
      <c r="C43" t="s">
        <v>173</v>
      </c>
      <c r="D43" t="s">
        <v>174</v>
      </c>
    </row>
    <row r="44" spans="1:4" ht="12.75">
      <c r="A44">
        <v>44</v>
      </c>
      <c r="B44" s="20" t="s">
        <v>175</v>
      </c>
      <c r="C44" t="s">
        <v>176</v>
      </c>
      <c r="D44" t="s">
        <v>177</v>
      </c>
    </row>
    <row r="45" spans="1:4" ht="12.75">
      <c r="A45">
        <v>45</v>
      </c>
      <c r="B45" s="20" t="s">
        <v>178</v>
      </c>
      <c r="C45" t="s">
        <v>179</v>
      </c>
      <c r="D45" t="s">
        <v>180</v>
      </c>
    </row>
    <row r="46" spans="1:4" ht="12.75">
      <c r="A46">
        <v>46</v>
      </c>
      <c r="B46" s="20" t="s">
        <v>181</v>
      </c>
      <c r="C46" t="s">
        <v>182</v>
      </c>
      <c r="D46" t="s">
        <v>183</v>
      </c>
    </row>
    <row r="47" spans="1:4" ht="12.75">
      <c r="A47">
        <v>47</v>
      </c>
      <c r="B47" s="20" t="s">
        <v>184</v>
      </c>
      <c r="C47" t="s">
        <v>185</v>
      </c>
      <c r="D47" t="s">
        <v>186</v>
      </c>
    </row>
    <row r="48" spans="1:4" ht="12.75">
      <c r="A48">
        <v>48</v>
      </c>
      <c r="B48" s="20" t="s">
        <v>187</v>
      </c>
      <c r="C48" t="s">
        <v>188</v>
      </c>
      <c r="D48" t="s">
        <v>189</v>
      </c>
    </row>
    <row r="49" spans="1:4" ht="12.75">
      <c r="A49">
        <v>49</v>
      </c>
      <c r="B49" s="20" t="s">
        <v>190</v>
      </c>
      <c r="C49" t="s">
        <v>191</v>
      </c>
      <c r="D49" t="s">
        <v>192</v>
      </c>
    </row>
    <row r="50" spans="1:4" ht="12.75">
      <c r="A50">
        <v>50</v>
      </c>
      <c r="B50" s="20" t="s">
        <v>193</v>
      </c>
      <c r="C50" t="s">
        <v>194</v>
      </c>
      <c r="D50" t="s">
        <v>195</v>
      </c>
    </row>
    <row r="51" spans="1:4" ht="12.75">
      <c r="A51">
        <v>51</v>
      </c>
      <c r="B51" s="20" t="s">
        <v>196</v>
      </c>
      <c r="C51" t="s">
        <v>197</v>
      </c>
      <c r="D51" t="s">
        <v>198</v>
      </c>
    </row>
    <row r="52" spans="1:4" ht="12.75">
      <c r="A52">
        <v>52</v>
      </c>
      <c r="B52" s="20" t="s">
        <v>199</v>
      </c>
      <c r="C52" t="s">
        <v>200</v>
      </c>
      <c r="D52" t="s">
        <v>201</v>
      </c>
    </row>
    <row r="53" spans="1:4" ht="12.75">
      <c r="A53">
        <v>53</v>
      </c>
      <c r="B53" s="20" t="s">
        <v>202</v>
      </c>
      <c r="C53" t="s">
        <v>203</v>
      </c>
      <c r="D53" t="s">
        <v>204</v>
      </c>
    </row>
    <row r="54" spans="1:4" ht="12.75">
      <c r="A54">
        <v>54</v>
      </c>
      <c r="B54" s="20" t="s">
        <v>205</v>
      </c>
      <c r="C54" t="s">
        <v>206</v>
      </c>
      <c r="D54" t="s">
        <v>207</v>
      </c>
    </row>
    <row r="55" spans="1:4" ht="12.75">
      <c r="A55">
        <v>55</v>
      </c>
      <c r="B55" s="20" t="s">
        <v>208</v>
      </c>
      <c r="C55" t="s">
        <v>209</v>
      </c>
      <c r="D55" t="s">
        <v>210</v>
      </c>
    </row>
    <row r="56" spans="1:4" ht="12.75">
      <c r="A56">
        <v>56</v>
      </c>
      <c r="B56" s="20" t="s">
        <v>211</v>
      </c>
      <c r="C56" t="s">
        <v>212</v>
      </c>
      <c r="D56" t="s">
        <v>213</v>
      </c>
    </row>
    <row r="57" spans="1:4" ht="12.75">
      <c r="A57">
        <v>57</v>
      </c>
      <c r="B57" s="20" t="s">
        <v>214</v>
      </c>
      <c r="C57" t="s">
        <v>215</v>
      </c>
      <c r="D57" t="s">
        <v>216</v>
      </c>
    </row>
    <row r="58" spans="1:4" ht="12.75">
      <c r="A58">
        <v>58</v>
      </c>
      <c r="B58" s="20" t="s">
        <v>217</v>
      </c>
      <c r="C58" t="s">
        <v>218</v>
      </c>
      <c r="D58" t="s">
        <v>219</v>
      </c>
    </row>
    <row r="59" spans="1:4" ht="12.75">
      <c r="A59">
        <v>59</v>
      </c>
      <c r="B59" s="20" t="s">
        <v>220</v>
      </c>
      <c r="C59" t="s">
        <v>221</v>
      </c>
      <c r="D59" t="s">
        <v>222</v>
      </c>
    </row>
    <row r="60" spans="1:4" ht="12.75">
      <c r="A60">
        <v>60</v>
      </c>
      <c r="B60" s="20" t="s">
        <v>223</v>
      </c>
      <c r="C60" t="s">
        <v>224</v>
      </c>
      <c r="D60" t="s">
        <v>225</v>
      </c>
    </row>
    <row r="61" spans="1:4" ht="12.75">
      <c r="A61">
        <v>61</v>
      </c>
      <c r="B61" s="20" t="s">
        <v>226</v>
      </c>
      <c r="C61" t="s">
        <v>227</v>
      </c>
      <c r="D61" t="s">
        <v>228</v>
      </c>
    </row>
    <row r="62" spans="1:4" ht="12.75">
      <c r="A62">
        <v>62</v>
      </c>
      <c r="B62" s="20" t="s">
        <v>229</v>
      </c>
      <c r="C62" t="s">
        <v>230</v>
      </c>
      <c r="D62" t="s">
        <v>231</v>
      </c>
    </row>
    <row r="63" spans="1:4" ht="12.75">
      <c r="A63">
        <v>63</v>
      </c>
      <c r="B63" s="20" t="s">
        <v>232</v>
      </c>
      <c r="C63" t="s">
        <v>233</v>
      </c>
      <c r="D63" t="s">
        <v>234</v>
      </c>
    </row>
    <row r="64" spans="1:4" ht="12.75">
      <c r="A64">
        <v>64</v>
      </c>
      <c r="B64" s="20" t="s">
        <v>235</v>
      </c>
      <c r="C64" t="s">
        <v>236</v>
      </c>
      <c r="D64" t="s">
        <v>237</v>
      </c>
    </row>
    <row r="65" spans="1:4" ht="12.75">
      <c r="A65">
        <v>65</v>
      </c>
      <c r="B65" s="20" t="s">
        <v>238</v>
      </c>
      <c r="C65" t="s">
        <v>239</v>
      </c>
      <c r="D65" t="s">
        <v>240</v>
      </c>
    </row>
    <row r="66" spans="1:4" ht="12.75">
      <c r="A66">
        <v>66</v>
      </c>
      <c r="B66" s="20" t="s">
        <v>241</v>
      </c>
      <c r="C66" t="s">
        <v>242</v>
      </c>
      <c r="D66" t="s">
        <v>243</v>
      </c>
    </row>
    <row r="67" spans="1:4" ht="12.75">
      <c r="A67">
        <v>67</v>
      </c>
      <c r="B67" s="20" t="s">
        <v>244</v>
      </c>
      <c r="C67" t="s">
        <v>245</v>
      </c>
      <c r="D67" t="s">
        <v>246</v>
      </c>
    </row>
    <row r="68" spans="1:4" ht="12.75">
      <c r="A68">
        <v>68</v>
      </c>
      <c r="B68" s="20" t="s">
        <v>247</v>
      </c>
      <c r="C68" t="s">
        <v>248</v>
      </c>
      <c r="D68" t="s">
        <v>249</v>
      </c>
    </row>
    <row r="69" spans="1:4" ht="12.75">
      <c r="A69">
        <v>69</v>
      </c>
      <c r="B69" s="20" t="s">
        <v>250</v>
      </c>
      <c r="C69" t="s">
        <v>251</v>
      </c>
      <c r="D69" t="s">
        <v>252</v>
      </c>
    </row>
    <row r="70" spans="1:4" ht="12.75">
      <c r="A70">
        <v>70</v>
      </c>
      <c r="B70" s="20" t="s">
        <v>253</v>
      </c>
      <c r="C70" t="s">
        <v>254</v>
      </c>
      <c r="D70" t="s">
        <v>255</v>
      </c>
    </row>
    <row r="71" spans="1:4" ht="12.75">
      <c r="A71">
        <v>71</v>
      </c>
      <c r="B71" s="20" t="s">
        <v>256</v>
      </c>
      <c r="C71" t="s">
        <v>257</v>
      </c>
      <c r="D71" t="s">
        <v>258</v>
      </c>
    </row>
    <row r="72" spans="1:4" ht="12.75">
      <c r="A72">
        <v>72</v>
      </c>
      <c r="B72" s="20" t="s">
        <v>259</v>
      </c>
      <c r="C72" t="s">
        <v>260</v>
      </c>
      <c r="D72" t="s">
        <v>261</v>
      </c>
    </row>
    <row r="73" spans="1:4" ht="12.75">
      <c r="A73">
        <v>73</v>
      </c>
      <c r="B73" s="20" t="s">
        <v>262</v>
      </c>
      <c r="C73" t="s">
        <v>263</v>
      </c>
      <c r="D73" t="s">
        <v>264</v>
      </c>
    </row>
    <row r="74" spans="1:4" ht="12.75">
      <c r="A74">
        <v>74</v>
      </c>
      <c r="B74" s="20" t="s">
        <v>265</v>
      </c>
      <c r="C74" t="s">
        <v>266</v>
      </c>
      <c r="D74" t="s">
        <v>267</v>
      </c>
    </row>
    <row r="75" spans="1:4" ht="12.75">
      <c r="A75">
        <v>75</v>
      </c>
      <c r="B75" s="20" t="s">
        <v>268</v>
      </c>
      <c r="C75" t="s">
        <v>269</v>
      </c>
      <c r="D75" t="s">
        <v>270</v>
      </c>
    </row>
    <row r="76" spans="1:4" ht="12.75">
      <c r="A76">
        <v>76</v>
      </c>
      <c r="B76" s="20" t="s">
        <v>271</v>
      </c>
      <c r="C76" t="s">
        <v>272</v>
      </c>
      <c r="D76" t="s">
        <v>273</v>
      </c>
    </row>
    <row r="77" spans="1:4" ht="12.75">
      <c r="A77">
        <v>77</v>
      </c>
      <c r="B77" s="20" t="s">
        <v>274</v>
      </c>
      <c r="C77" t="s">
        <v>275</v>
      </c>
      <c r="D77" t="s">
        <v>276</v>
      </c>
    </row>
    <row r="78" spans="1:4" ht="12.75">
      <c r="A78">
        <v>78</v>
      </c>
      <c r="B78" s="20" t="s">
        <v>277</v>
      </c>
      <c r="C78" t="s">
        <v>278</v>
      </c>
      <c r="D78" t="s">
        <v>279</v>
      </c>
    </row>
    <row r="79" spans="1:4" ht="12.75">
      <c r="A79">
        <v>79</v>
      </c>
      <c r="B79" s="20" t="s">
        <v>280</v>
      </c>
      <c r="C79" t="s">
        <v>281</v>
      </c>
      <c r="D79" t="s">
        <v>282</v>
      </c>
    </row>
    <row r="80" spans="1:4" ht="12.75">
      <c r="A80">
        <v>80</v>
      </c>
      <c r="B80" s="20" t="s">
        <v>283</v>
      </c>
      <c r="C80" t="s">
        <v>284</v>
      </c>
      <c r="D80" t="s">
        <v>285</v>
      </c>
    </row>
    <row r="81" spans="1:4" ht="12.75">
      <c r="A81">
        <v>81</v>
      </c>
      <c r="B81" s="20" t="s">
        <v>286</v>
      </c>
      <c r="C81" t="s">
        <v>287</v>
      </c>
      <c r="D81" t="s">
        <v>288</v>
      </c>
    </row>
    <row r="82" spans="1:4" ht="12.75">
      <c r="A82">
        <v>82</v>
      </c>
      <c r="B82" s="20" t="s">
        <v>289</v>
      </c>
      <c r="C82" t="s">
        <v>290</v>
      </c>
      <c r="D82" t="s">
        <v>291</v>
      </c>
    </row>
    <row r="83" spans="1:4" ht="12.75">
      <c r="A83">
        <v>83</v>
      </c>
      <c r="B83" s="20" t="s">
        <v>292</v>
      </c>
      <c r="C83" t="s">
        <v>293</v>
      </c>
      <c r="D83" t="s">
        <v>294</v>
      </c>
    </row>
    <row r="84" spans="1:4" ht="12.75">
      <c r="A84">
        <v>84</v>
      </c>
      <c r="B84" s="20" t="s">
        <v>295</v>
      </c>
      <c r="C84" t="s">
        <v>296</v>
      </c>
      <c r="D84" t="s">
        <v>297</v>
      </c>
    </row>
    <row r="85" spans="1:4" ht="12.75">
      <c r="A85">
        <v>85</v>
      </c>
      <c r="B85" s="20" t="s">
        <v>298</v>
      </c>
      <c r="C85" t="s">
        <v>299</v>
      </c>
      <c r="D85" t="s">
        <v>300</v>
      </c>
    </row>
    <row r="86" spans="1:4" ht="12.75">
      <c r="A86">
        <v>86</v>
      </c>
      <c r="B86" s="20" t="s">
        <v>301</v>
      </c>
      <c r="C86" t="s">
        <v>302</v>
      </c>
      <c r="D86" t="s">
        <v>303</v>
      </c>
    </row>
    <row r="87" spans="1:4" ht="12.75">
      <c r="A87">
        <v>87</v>
      </c>
      <c r="B87" s="20" t="s">
        <v>304</v>
      </c>
      <c r="C87" t="s">
        <v>305</v>
      </c>
      <c r="D87" t="s">
        <v>306</v>
      </c>
    </row>
    <row r="88" spans="1:4" ht="12.75">
      <c r="A88">
        <v>88</v>
      </c>
      <c r="B88" s="20" t="s">
        <v>307</v>
      </c>
      <c r="C88" t="s">
        <v>308</v>
      </c>
      <c r="D88" t="s">
        <v>309</v>
      </c>
    </row>
    <row r="89" spans="1:4" ht="12.75">
      <c r="A89">
        <v>89</v>
      </c>
      <c r="B89" s="20" t="s">
        <v>310</v>
      </c>
      <c r="C89" t="s">
        <v>311</v>
      </c>
      <c r="D89" t="s">
        <v>312</v>
      </c>
    </row>
    <row r="90" spans="1:4" ht="12.75">
      <c r="A90">
        <v>90</v>
      </c>
      <c r="B90" s="20" t="s">
        <v>313</v>
      </c>
      <c r="C90" t="s">
        <v>314</v>
      </c>
      <c r="D90" t="s">
        <v>315</v>
      </c>
    </row>
    <row r="91" spans="1:4" ht="12.75">
      <c r="A91">
        <v>91</v>
      </c>
      <c r="B91" s="20" t="s">
        <v>316</v>
      </c>
      <c r="C91" t="s">
        <v>317</v>
      </c>
      <c r="D91" t="s">
        <v>318</v>
      </c>
    </row>
    <row r="92" spans="1:4" ht="12.75">
      <c r="A92">
        <v>92</v>
      </c>
      <c r="B92" s="20" t="s">
        <v>319</v>
      </c>
      <c r="C92" t="s">
        <v>320</v>
      </c>
      <c r="D92" t="s">
        <v>321</v>
      </c>
    </row>
    <row r="93" spans="1:4" ht="12.75">
      <c r="A93">
        <v>93</v>
      </c>
      <c r="B93" s="20" t="s">
        <v>322</v>
      </c>
      <c r="C93" t="s">
        <v>323</v>
      </c>
      <c r="D93" t="s">
        <v>324</v>
      </c>
    </row>
    <row r="94" spans="1:4" ht="12.75">
      <c r="A94">
        <v>94</v>
      </c>
      <c r="B94" s="20" t="s">
        <v>325</v>
      </c>
      <c r="C94" t="s">
        <v>326</v>
      </c>
      <c r="D94" t="s">
        <v>327</v>
      </c>
    </row>
    <row r="95" spans="1:4" ht="12.75">
      <c r="A95">
        <v>95</v>
      </c>
      <c r="B95" s="20" t="s">
        <v>328</v>
      </c>
      <c r="C95" t="s">
        <v>329</v>
      </c>
      <c r="D95" t="s">
        <v>330</v>
      </c>
    </row>
    <row r="96" spans="1:4" ht="12.75">
      <c r="A96">
        <v>96</v>
      </c>
      <c r="B96" s="20" t="s">
        <v>331</v>
      </c>
      <c r="C96" t="s">
        <v>332</v>
      </c>
      <c r="D96" t="s">
        <v>333</v>
      </c>
    </row>
    <row r="97" spans="1:4" ht="12.75">
      <c r="A97">
        <v>97</v>
      </c>
      <c r="B97" s="20" t="s">
        <v>334</v>
      </c>
      <c r="C97" t="s">
        <v>335</v>
      </c>
      <c r="D97" t="s">
        <v>336</v>
      </c>
    </row>
    <row r="98" spans="1:4" ht="12.75">
      <c r="A98">
        <v>98</v>
      </c>
      <c r="B98" s="20" t="s">
        <v>337</v>
      </c>
      <c r="C98" t="s">
        <v>338</v>
      </c>
      <c r="D98" t="s">
        <v>339</v>
      </c>
    </row>
    <row r="99" spans="1:4" ht="12.75">
      <c r="A99">
        <v>99</v>
      </c>
      <c r="B99" s="20" t="s">
        <v>340</v>
      </c>
      <c r="C99" t="s">
        <v>341</v>
      </c>
      <c r="D99" t="s">
        <v>342</v>
      </c>
    </row>
    <row r="100" spans="1:4" ht="12.75">
      <c r="A100">
        <v>100</v>
      </c>
      <c r="B100" s="20" t="s">
        <v>343</v>
      </c>
      <c r="C100" t="s">
        <v>344</v>
      </c>
      <c r="D100" t="s">
        <v>345</v>
      </c>
    </row>
    <row r="101" spans="1:4" ht="12.75">
      <c r="A101">
        <v>101</v>
      </c>
      <c r="B101" s="20" t="s">
        <v>346</v>
      </c>
      <c r="C101" t="s">
        <v>347</v>
      </c>
      <c r="D101" t="s">
        <v>348</v>
      </c>
    </row>
    <row r="102" spans="1:4" ht="12.75">
      <c r="A102">
        <v>102</v>
      </c>
      <c r="B102" s="20" t="s">
        <v>349</v>
      </c>
      <c r="C102" t="s">
        <v>350</v>
      </c>
      <c r="D102" t="s">
        <v>351</v>
      </c>
    </row>
    <row r="103" spans="1:4" ht="12.75">
      <c r="A103">
        <v>103</v>
      </c>
      <c r="B103" s="20" t="s">
        <v>352</v>
      </c>
      <c r="C103" t="s">
        <v>353</v>
      </c>
      <c r="D103" t="s">
        <v>354</v>
      </c>
    </row>
    <row r="104" spans="1:4" ht="12.75">
      <c r="A104">
        <v>104</v>
      </c>
      <c r="B104" s="20" t="s">
        <v>355</v>
      </c>
      <c r="C104" t="s">
        <v>356</v>
      </c>
      <c r="D104" t="s">
        <v>357</v>
      </c>
    </row>
  </sheetData>
  <sheetProtection selectLockedCells="1" selectUnlockedCells="1"/>
  <conditionalFormatting sqref="B1:B104">
    <cfRule type="cellIs" priority="1" dxfId="3" operator="equal" stopIfTrue="1">
      <formula>'db'!#REF!</formula>
    </cfRule>
  </conditionalFormatting>
  <conditionalFormatting sqref="B105:B65536">
    <cfRule type="cellIs" priority="2" dxfId="3" operator="equal" stopIfTrue="1">
      <formula>'db'!B101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110" zoomScaleSheetLayoutView="110" zoomScalePageLayoutView="0" workbookViewId="0" topLeftCell="A1">
      <selection activeCell="D32" sqref="D32"/>
    </sheetView>
  </sheetViews>
  <sheetFormatPr defaultColWidth="11.57421875" defaultRowHeight="12.75"/>
  <cols>
    <col min="1" max="1" width="11.57421875" style="0" customWidth="1"/>
    <col min="2" max="2" width="15.8515625" style="0" customWidth="1"/>
    <col min="3" max="3" width="24.421875" style="0" customWidth="1"/>
    <col min="4" max="4" width="12.7109375" style="0" customWidth="1"/>
    <col min="5" max="5" width="15.00390625" style="0" customWidth="1"/>
    <col min="6" max="6" width="5.00390625" style="0" customWidth="1"/>
    <col min="7" max="8" width="11.57421875" style="0" customWidth="1"/>
    <col min="9" max="9" width="15.8515625" style="0" customWidth="1"/>
  </cols>
  <sheetData>
    <row r="2" spans="2:11" ht="15">
      <c r="B2" t="s">
        <v>358</v>
      </c>
      <c r="C2" t="s">
        <v>358</v>
      </c>
      <c r="D2" t="s">
        <v>358</v>
      </c>
      <c r="E2" t="s">
        <v>358</v>
      </c>
      <c r="G2" s="62" t="str">
        <f ca="1">IF(D9=TODAY(),"LA FECHA DE FACTURA ES DEL DIA DE HOY","LA FECHA ES DIFERENTE A LA ACTUAL, ES CORRECTO???")</f>
        <v>LA FECHA ES DIFERENTE A LA ACTUAL, ES CORRECTO???</v>
      </c>
      <c r="H2" s="62"/>
      <c r="I2" s="62"/>
      <c r="J2" s="62"/>
      <c r="K2" s="62"/>
    </row>
    <row r="3" spans="7:13" ht="15">
      <c r="G3" s="63" t="str">
        <f>IF(E6&gt;M3,"SE HAN ACABADO LOS FOLIOS DISPONIBLES!!!","OK")</f>
        <v>OK</v>
      </c>
      <c r="H3" s="63"/>
      <c r="I3" s="63"/>
      <c r="J3" s="63"/>
      <c r="K3" s="63"/>
      <c r="M3" t="s">
        <v>395</v>
      </c>
    </row>
    <row r="4" spans="2:11" ht="15.75">
      <c r="B4" s="22" t="s">
        <v>359</v>
      </c>
      <c r="C4" s="22"/>
      <c r="E4" s="23" t="s">
        <v>360</v>
      </c>
      <c r="G4" s="64" t="s">
        <v>361</v>
      </c>
      <c r="H4" s="64"/>
      <c r="I4" s="64"/>
      <c r="J4" s="64"/>
      <c r="K4" s="64"/>
    </row>
    <row r="5" spans="2:12" ht="12.75">
      <c r="B5" s="22" t="s">
        <v>362</v>
      </c>
      <c r="C5" s="22"/>
      <c r="E5" s="24" t="s">
        <v>363</v>
      </c>
      <c r="G5" s="25"/>
      <c r="H5" s="25" t="s">
        <v>364</v>
      </c>
      <c r="I5" s="25"/>
      <c r="J5" s="26"/>
      <c r="K5" s="26"/>
      <c r="L5" s="26"/>
    </row>
    <row r="6" spans="2:12" ht="12.75">
      <c r="B6" s="22" t="s">
        <v>365</v>
      </c>
      <c r="C6" s="22"/>
      <c r="E6" s="58" t="s">
        <v>396</v>
      </c>
      <c r="G6" s="25"/>
      <c r="H6">
        <v>2</v>
      </c>
      <c r="I6" s="25"/>
      <c r="J6" s="26"/>
      <c r="K6" s="26"/>
      <c r="L6" s="26"/>
    </row>
    <row r="7" spans="2:12" ht="12.75">
      <c r="B7" s="22" t="s">
        <v>366</v>
      </c>
      <c r="C7" s="22"/>
      <c r="E7" s="27"/>
      <c r="G7" s="25"/>
      <c r="I7" s="25"/>
      <c r="J7" s="26"/>
      <c r="K7" s="26"/>
      <c r="L7" s="26"/>
    </row>
    <row r="9" spans="2:5" ht="12.75">
      <c r="B9" s="28"/>
      <c r="C9" s="22" t="s">
        <v>367</v>
      </c>
      <c r="D9" s="65">
        <v>40566</v>
      </c>
      <c r="E9" s="65"/>
    </row>
    <row r="10" spans="2:5" ht="12.75">
      <c r="B10" s="29"/>
      <c r="C10" s="29"/>
      <c r="D10" s="29"/>
      <c r="E10" s="29"/>
    </row>
    <row r="11" spans="2:5" ht="12.75">
      <c r="B11" s="30" t="s">
        <v>368</v>
      </c>
      <c r="C11" s="31" t="str">
        <f>LOOKUP(H6,'db'!A1:A546,'db'!B1:B546)</f>
        <v>CLIENTE 02</v>
      </c>
      <c r="D11" s="29"/>
      <c r="E11" s="29"/>
    </row>
    <row r="12" spans="2:7" ht="12.75">
      <c r="B12" s="30" t="s">
        <v>369</v>
      </c>
      <c r="C12" s="32" t="str">
        <f>LOOKUP(H6,'db'!A1:A546,'db'!C1:C546)</f>
        <v>RFC 2</v>
      </c>
      <c r="D12" s="29"/>
      <c r="E12" s="29"/>
      <c r="G12" s="28"/>
    </row>
    <row r="13" spans="2:5" ht="12.75">
      <c r="B13" s="30" t="s">
        <v>370</v>
      </c>
      <c r="C13" s="32" t="str">
        <f>LOOKUP(H6,'db'!A1:A546,'db'!D1:D546)</f>
        <v>DIRECCION 02</v>
      </c>
      <c r="D13" s="29"/>
      <c r="E13" s="29"/>
    </row>
    <row r="15" spans="2:8" ht="12.75">
      <c r="B15" s="33" t="s">
        <v>371</v>
      </c>
      <c r="C15" s="34" t="s">
        <v>372</v>
      </c>
      <c r="D15" s="34" t="s">
        <v>373</v>
      </c>
      <c r="E15" s="35" t="s">
        <v>374</v>
      </c>
      <c r="H15" t="s">
        <v>375</v>
      </c>
    </row>
    <row r="16" spans="2:10" ht="12.75">
      <c r="B16" s="36"/>
      <c r="C16" s="37"/>
      <c r="D16" s="37"/>
      <c r="E16" s="38"/>
      <c r="H16" s="39" t="s">
        <v>376</v>
      </c>
      <c r="J16" t="s">
        <v>377</v>
      </c>
    </row>
    <row r="17" spans="2:8" ht="12.75">
      <c r="B17" s="40">
        <v>1</v>
      </c>
      <c r="C17" s="41" t="s">
        <v>378</v>
      </c>
      <c r="D17" s="42">
        <v>1500</v>
      </c>
      <c r="E17" s="43">
        <v>56.23</v>
      </c>
      <c r="H17" s="39" t="s">
        <v>379</v>
      </c>
    </row>
    <row r="18" spans="2:8" ht="12.75">
      <c r="B18" s="40">
        <v>1</v>
      </c>
      <c r="C18" s="41" t="s">
        <v>380</v>
      </c>
      <c r="D18" s="42">
        <v>2500</v>
      </c>
      <c r="E18" s="43">
        <f aca="true" t="shared" si="0" ref="E18:E23">D18*B18</f>
        <v>2500</v>
      </c>
      <c r="H18" s="39" t="s">
        <v>381</v>
      </c>
    </row>
    <row r="19" spans="2:8" ht="12.75">
      <c r="B19" s="40"/>
      <c r="C19" s="41"/>
      <c r="D19" s="42"/>
      <c r="E19" s="43">
        <f t="shared" si="0"/>
        <v>0</v>
      </c>
      <c r="H19" s="39" t="s">
        <v>382</v>
      </c>
    </row>
    <row r="20" spans="2:5" ht="12.75">
      <c r="B20" s="40"/>
      <c r="C20" s="41"/>
      <c r="D20" s="42"/>
      <c r="E20" s="43">
        <f t="shared" si="0"/>
        <v>0</v>
      </c>
    </row>
    <row r="21" spans="2:8" ht="12.75">
      <c r="B21" s="40"/>
      <c r="C21" s="41"/>
      <c r="D21" s="42"/>
      <c r="E21" s="43">
        <f t="shared" si="0"/>
        <v>0</v>
      </c>
      <c r="H21" t="s">
        <v>383</v>
      </c>
    </row>
    <row r="22" spans="2:8" ht="12.75">
      <c r="B22" s="40"/>
      <c r="C22" s="41"/>
      <c r="D22" s="42"/>
      <c r="E22" s="43">
        <f t="shared" si="0"/>
        <v>0</v>
      </c>
      <c r="H22" t="s">
        <v>384</v>
      </c>
    </row>
    <row r="23" spans="2:5" ht="12.75">
      <c r="B23" s="40"/>
      <c r="C23" s="41"/>
      <c r="D23" s="42"/>
      <c r="E23" s="43">
        <f t="shared" si="0"/>
        <v>0</v>
      </c>
    </row>
    <row r="24" spans="2:5" ht="12.75">
      <c r="B24" s="44"/>
      <c r="C24" s="45"/>
      <c r="D24" s="46"/>
      <c r="E24" s="47"/>
    </row>
    <row r="25" spans="2:5" ht="12.75">
      <c r="B25" s="48"/>
      <c r="C25" s="49"/>
      <c r="D25" s="50"/>
      <c r="E25" s="50"/>
    </row>
    <row r="26" spans="2:5" ht="12.75">
      <c r="B26" s="51" t="s">
        <v>385</v>
      </c>
      <c r="C26" s="52"/>
      <c r="D26" s="30" t="s">
        <v>386</v>
      </c>
      <c r="E26" s="53">
        <f>SUM(E17:E25)</f>
        <v>2556.23</v>
      </c>
    </row>
    <row r="27" spans="2:8" ht="12.75">
      <c r="B27" s="66" t="str">
        <f>nm!D4</f>
        <v>SON ( DOS MIL NOVECIENTOS SESENTA Y CINCO PESOS 23/100 M.N.)</v>
      </c>
      <c r="C27" s="66"/>
      <c r="D27" s="30" t="s">
        <v>387</v>
      </c>
      <c r="E27" s="53">
        <f>E26*G27</f>
        <v>408.9968</v>
      </c>
      <c r="G27" s="67">
        <v>0.16</v>
      </c>
      <c r="H27" t="s">
        <v>388</v>
      </c>
    </row>
    <row r="28" spans="2:5" ht="12.75">
      <c r="B28" s="66"/>
      <c r="C28" s="66"/>
      <c r="D28" s="54" t="s">
        <v>389</v>
      </c>
      <c r="E28" s="55">
        <f>E27+E26</f>
        <v>2965.2268</v>
      </c>
    </row>
    <row r="30" spans="2:3" ht="12.75">
      <c r="B30" s="56"/>
      <c r="C30" s="24"/>
    </row>
    <row r="32" ht="12.75">
      <c r="C32" s="22" t="s">
        <v>390</v>
      </c>
    </row>
    <row r="33" spans="3:5" ht="19.5" customHeight="1">
      <c r="C33" s="61" t="s">
        <v>391</v>
      </c>
      <c r="D33" s="61"/>
      <c r="E33" s="61"/>
    </row>
    <row r="34" spans="3:5" ht="18" customHeight="1">
      <c r="C34" s="61" t="s">
        <v>392</v>
      </c>
      <c r="D34" s="61"/>
      <c r="E34" s="61"/>
    </row>
    <row r="35" spans="3:5" ht="12.75">
      <c r="C35" s="61"/>
      <c r="D35" s="61"/>
      <c r="E35" s="61"/>
    </row>
    <row r="36" spans="3:8" ht="12.75">
      <c r="C36" s="57"/>
      <c r="D36" s="57"/>
      <c r="E36" s="57"/>
      <c r="H36" s="60" t="s">
        <v>397</v>
      </c>
    </row>
    <row r="37" spans="2:8" ht="14.25">
      <c r="B37" s="22" t="s">
        <v>393</v>
      </c>
      <c r="C37" s="22"/>
      <c r="D37" s="22" t="s">
        <v>394</v>
      </c>
      <c r="E37" s="22"/>
      <c r="H37" s="59" t="s">
        <v>398</v>
      </c>
    </row>
  </sheetData>
  <sheetProtection selectLockedCells="1" selectUnlockedCells="1"/>
  <mergeCells count="8">
    <mergeCell ref="C34:E34"/>
    <mergeCell ref="C35:E35"/>
    <mergeCell ref="G2:K2"/>
    <mergeCell ref="G3:K3"/>
    <mergeCell ref="G4:K4"/>
    <mergeCell ref="D9:E9"/>
    <mergeCell ref="B27:C28"/>
    <mergeCell ref="C33:E33"/>
  </mergeCells>
  <conditionalFormatting sqref="G3">
    <cfRule type="cellIs" priority="1" dxfId="1" operator="equal" stopIfTrue="1">
      <formula>"SE HAN ACABADO LOS FOLIOS DISPONIBLES!!!"</formula>
    </cfRule>
  </conditionalFormatting>
  <conditionalFormatting sqref="G2">
    <cfRule type="expression" priority="2" dxfId="1" stopIfTrue="1">
      <formula>Factura!G2="LA FECHA ES DIFERENTE A LA ACTUAL, ES CORRECTO???"</formula>
    </cfRule>
  </conditionalFormatting>
  <conditionalFormatting sqref="E17:E23">
    <cfRule type="cellIs" priority="3" dxfId="0" operator="equal" stopIfTrue="1">
      <formula>0</formula>
    </cfRule>
  </conditionalFormatting>
  <hyperlinks>
    <hyperlink ref="H16" r:id="rId1" display="leobardomartinez@gmail.com"/>
    <hyperlink ref="H17" r:id="rId2" display="http://elblogdeleo.net"/>
    <hyperlink ref="H18" r:id="rId3" display="@leomtxwebmaster"/>
    <hyperlink ref="H19" r:id="rId4" display="fb:leomtxwebmaster"/>
    <hyperlink ref="H37" r:id="rId5" display="www.elconta.com"/>
  </hyperlinks>
  <printOptions horizontalCentered="1"/>
  <pageMargins left="0.7875" right="0.7875" top="0.7875" bottom="0.7875" header="0.5118055555555555" footer="0.5118055555555555"/>
  <pageSetup horizontalDpi="300" verticalDpi="300" orientation="portrait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LCP SALCIDO</cp:lastModifiedBy>
  <cp:lastPrinted>2011-02-04T23:50:14Z</cp:lastPrinted>
  <dcterms:created xsi:type="dcterms:W3CDTF">2011-02-04T23:42:00Z</dcterms:created>
  <dcterms:modified xsi:type="dcterms:W3CDTF">2011-02-04T23:56:46Z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